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IZVJEŠĆA 2024\Polugodišnji izvještaj o izvršenju financijskog plana\"/>
    </mc:Choice>
  </mc:AlternateContent>
  <bookViews>
    <workbookView xWindow="0" yWindow="0" windowWidth="29010" windowHeight="1167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rashoda'!$B$1:$L$77</definedName>
    <definedName name="_xlnm.Print_Area" localSheetId="6">'Posebni dio'!$A$1:$F$80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3" l="1"/>
  <c r="D82" i="15"/>
  <c r="E82" i="15"/>
  <c r="C82" i="15"/>
  <c r="K70" i="3"/>
  <c r="L70" i="3"/>
  <c r="D6" i="15" l="1"/>
  <c r="E6" i="15"/>
  <c r="C6" i="15"/>
  <c r="G12" i="1"/>
  <c r="H12" i="1"/>
  <c r="I12" i="1"/>
  <c r="J12" i="1"/>
  <c r="G15" i="1"/>
  <c r="H15" i="1"/>
  <c r="I15" i="1"/>
  <c r="J15" i="1"/>
  <c r="I16" i="1" l="1"/>
  <c r="L12" i="1"/>
  <c r="J16" i="1"/>
  <c r="K12" i="1"/>
  <c r="H16" i="1"/>
  <c r="G16" i="1"/>
  <c r="K16" i="1" s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78" i="15"/>
  <c r="E78" i="15"/>
  <c r="D78" i="15"/>
  <c r="C78" i="15"/>
  <c r="F77" i="15"/>
  <c r="E77" i="15"/>
  <c r="D77" i="15"/>
  <c r="C77" i="15"/>
  <c r="F76" i="15"/>
  <c r="E76" i="15"/>
  <c r="D76" i="15"/>
  <c r="C76" i="15"/>
  <c r="F72" i="15"/>
  <c r="E72" i="15"/>
  <c r="D72" i="15"/>
  <c r="C72" i="15"/>
  <c r="F71" i="15"/>
  <c r="E71" i="15"/>
  <c r="D71" i="15"/>
  <c r="C71" i="15"/>
  <c r="F70" i="15"/>
  <c r="E70" i="15"/>
  <c r="D70" i="15"/>
  <c r="C70" i="15"/>
  <c r="F69" i="15"/>
  <c r="E69" i="15"/>
  <c r="D69" i="15"/>
  <c r="C69" i="15"/>
  <c r="E65" i="15"/>
  <c r="E64" i="15" s="1"/>
  <c r="D65" i="15"/>
  <c r="C65" i="15"/>
  <c r="D64" i="15"/>
  <c r="C64" i="15"/>
  <c r="D63" i="15"/>
  <c r="C63" i="15"/>
  <c r="F61" i="15"/>
  <c r="E61" i="15"/>
  <c r="D61" i="15"/>
  <c r="C61" i="15"/>
  <c r="F60" i="15"/>
  <c r="E60" i="15"/>
  <c r="D60" i="15"/>
  <c r="C60" i="15"/>
  <c r="F58" i="15"/>
  <c r="E58" i="15"/>
  <c r="D58" i="15"/>
  <c r="C58" i="15"/>
  <c r="F55" i="15"/>
  <c r="E55" i="15"/>
  <c r="D55" i="15"/>
  <c r="C55" i="15"/>
  <c r="F54" i="15"/>
  <c r="E54" i="15"/>
  <c r="D54" i="15"/>
  <c r="C54" i="15"/>
  <c r="F53" i="15"/>
  <c r="E53" i="15"/>
  <c r="D53" i="15"/>
  <c r="C53" i="15"/>
  <c r="F51" i="15"/>
  <c r="E51" i="15"/>
  <c r="D51" i="15"/>
  <c r="C51" i="15"/>
  <c r="F50" i="15"/>
  <c r="E50" i="15"/>
  <c r="D50" i="15"/>
  <c r="C50" i="15"/>
  <c r="F44" i="15"/>
  <c r="E44" i="15"/>
  <c r="D44" i="15"/>
  <c r="C44" i="15"/>
  <c r="F35" i="15"/>
  <c r="E35" i="15"/>
  <c r="D35" i="15"/>
  <c r="C35" i="15"/>
  <c r="F28" i="15"/>
  <c r="E28" i="15"/>
  <c r="D28" i="15"/>
  <c r="C28" i="15"/>
  <c r="F24" i="15"/>
  <c r="E24" i="15"/>
  <c r="D24" i="15"/>
  <c r="C24" i="15"/>
  <c r="F23" i="15"/>
  <c r="E23" i="15"/>
  <c r="D23" i="15"/>
  <c r="C23" i="15"/>
  <c r="F20" i="15"/>
  <c r="E20" i="15"/>
  <c r="D20" i="15"/>
  <c r="C20" i="15"/>
  <c r="F18" i="15"/>
  <c r="E18" i="15"/>
  <c r="D18" i="15"/>
  <c r="C18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F7" i="8"/>
  <c r="F6" i="8" s="1"/>
  <c r="E7" i="8"/>
  <c r="E6" i="8" s="1"/>
  <c r="D7" i="8"/>
  <c r="D6" i="8" s="1"/>
  <c r="C7" i="8"/>
  <c r="C6" i="8" s="1"/>
  <c r="H15" i="5"/>
  <c r="G15" i="5"/>
  <c r="H14" i="5"/>
  <c r="G14" i="5"/>
  <c r="F14" i="5"/>
  <c r="E14" i="5"/>
  <c r="D14" i="5"/>
  <c r="C14" i="5"/>
  <c r="H13" i="5"/>
  <c r="G13" i="5"/>
  <c r="F12" i="5"/>
  <c r="F11" i="5" s="1"/>
  <c r="H11" i="5" s="1"/>
  <c r="E12" i="5"/>
  <c r="D12" i="5"/>
  <c r="C12" i="5"/>
  <c r="E11" i="5"/>
  <c r="D11" i="5"/>
  <c r="H10" i="5"/>
  <c r="G10" i="5"/>
  <c r="F9" i="5"/>
  <c r="F6" i="5" s="1"/>
  <c r="E9" i="5"/>
  <c r="E6" i="5" s="1"/>
  <c r="D9" i="5"/>
  <c r="D6" i="5" s="1"/>
  <c r="C9" i="5"/>
  <c r="H8" i="5"/>
  <c r="G8" i="5"/>
  <c r="F7" i="5"/>
  <c r="H7" i="5" s="1"/>
  <c r="E7" i="5"/>
  <c r="D7" i="5"/>
  <c r="C7" i="5"/>
  <c r="L77" i="3"/>
  <c r="K77" i="3"/>
  <c r="L76" i="3"/>
  <c r="K76" i="3"/>
  <c r="J76" i="3"/>
  <c r="J75" i="3" s="1"/>
  <c r="I76" i="3"/>
  <c r="I75" i="3" s="1"/>
  <c r="H76" i="3"/>
  <c r="G76" i="3"/>
  <c r="G75" i="3" s="1"/>
  <c r="H75" i="3"/>
  <c r="L74" i="3"/>
  <c r="K74" i="3"/>
  <c r="J73" i="3"/>
  <c r="L73" i="3" s="1"/>
  <c r="I73" i="3"/>
  <c r="H73" i="3"/>
  <c r="G73" i="3"/>
  <c r="L72" i="3"/>
  <c r="K72" i="3"/>
  <c r="L71" i="3"/>
  <c r="K71" i="3"/>
  <c r="L69" i="3"/>
  <c r="K69" i="3"/>
  <c r="J68" i="3"/>
  <c r="L68" i="3" s="1"/>
  <c r="I68" i="3"/>
  <c r="I67" i="3" s="1"/>
  <c r="H68" i="3"/>
  <c r="H67" i="3" s="1"/>
  <c r="H66" i="3" s="1"/>
  <c r="J67" i="3"/>
  <c r="L67" i="3" s="1"/>
  <c r="G67" i="3"/>
  <c r="L65" i="3"/>
  <c r="K65" i="3"/>
  <c r="J64" i="3"/>
  <c r="L64" i="3" s="1"/>
  <c r="I64" i="3"/>
  <c r="I63" i="3" s="1"/>
  <c r="H64" i="3"/>
  <c r="G64" i="3"/>
  <c r="J63" i="3"/>
  <c r="L63" i="3" s="1"/>
  <c r="H63" i="3"/>
  <c r="G63" i="3"/>
  <c r="L62" i="3"/>
  <c r="K62" i="3"/>
  <c r="L61" i="3"/>
  <c r="K61" i="3"/>
  <c r="L60" i="3"/>
  <c r="K60" i="3"/>
  <c r="L59" i="3"/>
  <c r="K59" i="3"/>
  <c r="L58" i="3"/>
  <c r="K58" i="3"/>
  <c r="J57" i="3"/>
  <c r="L57" i="3" s="1"/>
  <c r="I57" i="3"/>
  <c r="H57" i="3"/>
  <c r="G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J48" i="3"/>
  <c r="I48" i="3"/>
  <c r="H48" i="3"/>
  <c r="G48" i="3"/>
  <c r="K48" i="3" s="1"/>
  <c r="L47" i="3"/>
  <c r="K47" i="3"/>
  <c r="L46" i="3"/>
  <c r="K46" i="3"/>
  <c r="L45" i="3"/>
  <c r="K45" i="3"/>
  <c r="L44" i="3"/>
  <c r="K44" i="3"/>
  <c r="L43" i="3"/>
  <c r="K43" i="3"/>
  <c r="L42" i="3"/>
  <c r="K42" i="3"/>
  <c r="L41" i="3"/>
  <c r="J41" i="3"/>
  <c r="I41" i="3"/>
  <c r="H41" i="3"/>
  <c r="G41" i="3"/>
  <c r="K41" i="3" s="1"/>
  <c r="L40" i="3"/>
  <c r="K40" i="3"/>
  <c r="L39" i="3"/>
  <c r="K39" i="3"/>
  <c r="L38" i="3"/>
  <c r="K38" i="3"/>
  <c r="L37" i="3"/>
  <c r="J37" i="3"/>
  <c r="J36" i="3" s="1"/>
  <c r="I37" i="3"/>
  <c r="I36" i="3" s="1"/>
  <c r="H37" i="3"/>
  <c r="G37" i="3"/>
  <c r="H36" i="3"/>
  <c r="L35" i="3"/>
  <c r="K35" i="3"/>
  <c r="L34" i="3"/>
  <c r="K34" i="3"/>
  <c r="J33" i="3"/>
  <c r="L33" i="3" s="1"/>
  <c r="I33" i="3"/>
  <c r="H33" i="3"/>
  <c r="G33" i="3"/>
  <c r="L32" i="3"/>
  <c r="K32" i="3"/>
  <c r="L31" i="3"/>
  <c r="K31" i="3"/>
  <c r="J31" i="3"/>
  <c r="I31" i="3"/>
  <c r="H31" i="3"/>
  <c r="G31" i="3"/>
  <c r="L30" i="3"/>
  <c r="K30" i="3"/>
  <c r="L29" i="3"/>
  <c r="K29" i="3"/>
  <c r="L28" i="3"/>
  <c r="K28" i="3"/>
  <c r="L27" i="3"/>
  <c r="J27" i="3"/>
  <c r="J26" i="3" s="1"/>
  <c r="I27" i="3"/>
  <c r="I26" i="3" s="1"/>
  <c r="I25" i="3" s="1"/>
  <c r="H27" i="3"/>
  <c r="G27" i="3"/>
  <c r="G26" i="3" s="1"/>
  <c r="H26" i="3"/>
  <c r="H25" i="3" s="1"/>
  <c r="H24" i="3" s="1"/>
  <c r="L19" i="3"/>
  <c r="K19" i="3"/>
  <c r="L18" i="3"/>
  <c r="K18" i="3"/>
  <c r="J17" i="3"/>
  <c r="J16" i="3" s="1"/>
  <c r="I17" i="3"/>
  <c r="I16" i="3" s="1"/>
  <c r="H17" i="3"/>
  <c r="H16" i="3" s="1"/>
  <c r="H11" i="3" s="1"/>
  <c r="H10" i="3" s="1"/>
  <c r="G17" i="3"/>
  <c r="G16" i="3" s="1"/>
  <c r="L15" i="3"/>
  <c r="K15" i="3"/>
  <c r="L14" i="3"/>
  <c r="K14" i="3"/>
  <c r="J13" i="3"/>
  <c r="J12" i="3" s="1"/>
  <c r="L12" i="3" s="1"/>
  <c r="I13" i="3"/>
  <c r="I12" i="3" s="1"/>
  <c r="H13" i="3"/>
  <c r="G13" i="3"/>
  <c r="G12" i="3" s="1"/>
  <c r="H12" i="3"/>
  <c r="H12" i="5" l="1"/>
  <c r="G12" i="5"/>
  <c r="C11" i="5"/>
  <c r="G11" i="5" s="1"/>
  <c r="H6" i="8"/>
  <c r="G6" i="8"/>
  <c r="G7" i="8"/>
  <c r="H7" i="8"/>
  <c r="G9" i="5"/>
  <c r="H9" i="5"/>
  <c r="C6" i="5"/>
  <c r="G6" i="5"/>
  <c r="H6" i="5"/>
  <c r="G7" i="5"/>
  <c r="K27" i="1"/>
  <c r="G36" i="3"/>
  <c r="K37" i="3"/>
  <c r="K27" i="3"/>
  <c r="L75" i="3"/>
  <c r="K75" i="3"/>
  <c r="J25" i="3"/>
  <c r="K26" i="3"/>
  <c r="L26" i="3"/>
  <c r="L36" i="3"/>
  <c r="K36" i="3"/>
  <c r="G66" i="3"/>
  <c r="I11" i="3"/>
  <c r="I10" i="3" s="1"/>
  <c r="G25" i="3"/>
  <c r="I66" i="3"/>
  <c r="I24" i="3" s="1"/>
  <c r="K33" i="3"/>
  <c r="K63" i="3"/>
  <c r="J66" i="3"/>
  <c r="K12" i="3"/>
  <c r="K68" i="3"/>
  <c r="K73" i="3"/>
  <c r="L13" i="3"/>
  <c r="K64" i="3"/>
  <c r="K57" i="3"/>
  <c r="K67" i="3"/>
  <c r="G11" i="3"/>
  <c r="G10" i="3" s="1"/>
  <c r="K13" i="3"/>
  <c r="L16" i="3"/>
  <c r="J11" i="3"/>
  <c r="K16" i="3"/>
  <c r="L17" i="3"/>
  <c r="K17" i="3"/>
  <c r="F64" i="15"/>
  <c r="E63" i="15"/>
  <c r="F63" i="15" s="1"/>
  <c r="F65" i="15"/>
  <c r="G24" i="3" l="1"/>
  <c r="J24" i="3"/>
  <c r="L25" i="3"/>
  <c r="K25" i="3"/>
  <c r="L66" i="3"/>
  <c r="K66" i="3"/>
  <c r="L11" i="3"/>
  <c r="K11" i="3"/>
  <c r="J10" i="3"/>
  <c r="K24" i="3" l="1"/>
  <c r="L24" i="3"/>
  <c r="L10" i="3"/>
  <c r="K10" i="3"/>
</calcChain>
</file>

<file path=xl/sharedStrings.xml><?xml version="1.0" encoding="utf-8"?>
<sst xmlns="http://schemas.openxmlformats.org/spreadsheetml/2006/main" count="401" uniqueCount="190">
  <si>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</si>
  <si>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</si>
  <si>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</si>
  <si>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</si>
  <si>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</si>
  <si>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</si>
  <si>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</si>
  <si>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</si>
  <si>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</si>
  <si>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</si>
  <si>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</si>
  <si>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</si>
  <si>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</si>
  <si>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</si>
  <si>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</si>
  <si>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</si>
  <si>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</si>
  <si>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</si>
  <si>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</si>
  <si>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</si>
  <si>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</si>
  <si>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</si>
  <si>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</si>
  <si>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</si>
  <si>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</si>
  <si>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</si>
  <si>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</si>
  <si>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</si>
  <si>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</si>
  <si>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</si>
  <si>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</si>
  <si>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</si>
  <si>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</si>
  <si>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</si>
  <si>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</si>
  <si>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</si>
  <si>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</si>
  <si>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</si>
  <si>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</si>
  <si>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</si>
  <si>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</si>
  <si>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</si>
  <si>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</si>
  <si>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</si>
  <si>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</si>
  <si>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</si>
  <si>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</si>
  <si>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</si>
  <si>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</si>
  <si>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</si>
  <si>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</si>
  <si>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</si>
  <si>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</si>
  <si>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</si>
  <si>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</si>
  <si>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</si>
  <si>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6614</t>
  </si>
  <si>
    <t>PRIHODI OD PRODAJE PROIZVODA I 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</si>
  <si>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</si>
  <si>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</si>
  <si>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</si>
  <si>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</si>
  <si>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</si>
  <si>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</si>
  <si>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</si>
  <si>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</si>
  <si>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</si>
  <si>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</si>
  <si>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</si>
  <si>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</si>
  <si>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</si>
  <si>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</si>
  <si>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</si>
  <si>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</si>
  <si>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</si>
  <si>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</si>
  <si>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</si>
  <si>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</si>
  <si>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3114</t>
  </si>
  <si>
    <t>PLAĆE ZA POSEBNE UVJETE RADA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</si>
  <si>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</si>
  <si>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</si>
  <si>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</si>
  <si>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</si>
  <si>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</si>
  <si>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</si>
  <si>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</si>
  <si>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</si>
  <si>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</si>
  <si>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</si>
  <si>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</si>
  <si>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</si>
  <si>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</si>
  <si>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</si>
  <si>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</si>
  <si>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</si>
  <si>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</si>
  <si>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</si>
  <si>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</si>
  <si>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</si>
  <si>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</si>
  <si>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</si>
  <si>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</si>
  <si>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</si>
  <si>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</si>
  <si>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</si>
  <si>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</si>
  <si>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</si>
  <si>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</si>
  <si>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</si>
  <si>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</si>
  <si>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</si>
  <si>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</si>
  <si>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</si>
  <si>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</si>
  <si>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</si>
  <si>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</si>
  <si>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</si>
  <si>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</si>
  <si>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</si>
  <si>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</si>
  <si>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</si>
  <si>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</si>
  <si>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</si>
  <si>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</si>
  <si>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</si>
  <si>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</si>
  <si>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</si>
  <si>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</si>
  <si>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3239</t>
  </si>
  <si>
    <t>OSTALE USLUGE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</si>
  <si>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</si>
  <si>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</si>
  <si>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</si>
  <si>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</si>
  <si>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</si>
  <si>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</si>
  <si>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</si>
  <si>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</si>
  <si>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</si>
  <si>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</si>
  <si>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</si>
  <si>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</si>
  <si>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</si>
  <si>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</si>
  <si>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</si>
  <si>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</si>
  <si>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</si>
  <si>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</si>
  <si>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</si>
  <si>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</si>
  <si>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</si>
  <si>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</si>
  <si>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</si>
  <si>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</si>
  <si>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</si>
  <si>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4224</t>
  </si>
  <si>
    <t>MEDICINSKA I LABORATORIJSKA OPREMA</t>
  </si>
  <si>
    <t>4225</t>
  </si>
  <si>
    <t>INSTRUMENTI, UREĐAJI I STROJEVI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</si>
  <si>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</si>
  <si>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</si>
  <si>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</si>
  <si>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</si>
  <si>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</si>
  <si>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</si>
  <si>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</si>
  <si>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</si>
  <si>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</si>
  <si>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</si>
  <si>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</si>
  <si>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</si>
  <si>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</si>
  <si>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3 Javni red i sigurnost</t>
  </si>
  <si>
    <t>0340 Zatvori</t>
  </si>
  <si>
    <t>109 Ministarstvo pravosuđa i uprave</t>
  </si>
  <si>
    <t>15 Zatvori i kaznionice</t>
  </si>
  <si>
    <t>3324 ZATVOR U VARAŽDINU</t>
  </si>
  <si>
    <t xml:space="preserve">2809 UPRAVLJANJE ZATVORSKIM I PROBACIJSKIM SUSTAVOM </t>
  </si>
  <si>
    <t>11</t>
  </si>
  <si>
    <t>A630000</t>
  </si>
  <si>
    <t>Izvršavanje kazne zatvora, mjere pritvora i odgojne mjere</t>
  </si>
  <si>
    <t>TEKUĆI PLAN  2024.*</t>
  </si>
  <si>
    <t>IZVRŠENJE 1.-6.2024.*</t>
  </si>
  <si>
    <t xml:space="preserve">INDEKS**
</t>
  </si>
  <si>
    <t>Opći prihodi i primici</t>
  </si>
  <si>
    <t>A630113</t>
  </si>
  <si>
    <t>Izvršavanje kazne zatvora, mjere pritvora i odgojne mjere (iz evidencijskih prihoda)</t>
  </si>
  <si>
    <t>Vlastiti prihodi</t>
  </si>
  <si>
    <t>KOMUNIKACIJSKA OPREMA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</si>
</sst>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5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20" fillId="2" borderId="3" xfId="0" applyNumberFormat="1" applyFont="1" applyFill="1" applyBorder="1" applyAlignment="1">
      <alignment horizontal="left"/>
    </xf>
    <xf numFmtId="4" fontId="18" fillId="0" borderId="0" xfId="3" applyNumberFormat="1" applyFont="1"/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workbookViewId="0">
      <selection activeCell="O32" sqref="O32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9" t="s">
        <v>41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8" t="s">
        <v>4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8" t="s">
        <v>24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5" t="s">
        <v>31</v>
      </c>
      <c r="C7" s="115"/>
      <c r="D7" s="115"/>
      <c r="E7" s="115"/>
      <c r="F7" s="115"/>
      <c r="G7" s="5"/>
      <c r="H7" s="6"/>
      <c r="I7" s="6"/>
      <c r="J7" s="6"/>
      <c r="K7" s="22"/>
      <c r="L7" s="22"/>
    </row>
    <row r="8" spans="2:13" ht="25.5" x14ac:dyDescent="0.25">
      <c r="B8" s="112" t="s">
        <v>3</v>
      </c>
      <c r="C8" s="112"/>
      <c r="D8" s="112"/>
      <c r="E8" s="112"/>
      <c r="F8" s="112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3">
        <v>1</v>
      </c>
      <c r="C9" s="113"/>
      <c r="D9" s="113"/>
      <c r="E9" s="113"/>
      <c r="F9" s="114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7" t="s">
        <v>8</v>
      </c>
      <c r="C10" s="103"/>
      <c r="D10" s="103"/>
      <c r="E10" s="103"/>
      <c r="F10" s="99"/>
      <c r="G10" s="85">
        <v>1474979.57</v>
      </c>
      <c r="H10" s="86">
        <v>3114660</v>
      </c>
      <c r="I10" s="86">
        <v>3114660</v>
      </c>
      <c r="J10" s="86">
        <v>1604008.59</v>
      </c>
      <c r="K10" s="86"/>
      <c r="L10" s="86"/>
    </row>
    <row r="11" spans="2:13" x14ac:dyDescent="0.25">
      <c r="B11" s="98" t="s">
        <v>7</v>
      </c>
      <c r="C11" s="99"/>
      <c r="D11" s="99"/>
      <c r="E11" s="99"/>
      <c r="F11" s="99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10" t="s">
        <v>0</v>
      </c>
      <c r="C12" s="101"/>
      <c r="D12" s="101"/>
      <c r="E12" s="101"/>
      <c r="F12" s="111"/>
      <c r="G12" s="87">
        <f>G10+G11</f>
        <v>1474979.57</v>
      </c>
      <c r="H12" s="87">
        <f t="shared" ref="H12:J12" si="0">H10+H11</f>
        <v>3114660</v>
      </c>
      <c r="I12" s="87">
        <f t="shared" si="0"/>
        <v>3114660</v>
      </c>
      <c r="J12" s="87">
        <f t="shared" si="0"/>
        <v>1604008.59</v>
      </c>
      <c r="K12" s="88">
        <f>J12/G12*100</f>
        <v>108.74785133464596</v>
      </c>
      <c r="L12" s="88">
        <f>J12/I12*100</f>
        <v>51.498673691510476</v>
      </c>
    </row>
    <row r="13" spans="2:13" x14ac:dyDescent="0.25">
      <c r="B13" s="102" t="s">
        <v>9</v>
      </c>
      <c r="C13" s="103"/>
      <c r="D13" s="103"/>
      <c r="E13" s="103"/>
      <c r="F13" s="103"/>
      <c r="G13" s="89">
        <v>1316639.1300000001</v>
      </c>
      <c r="H13" s="86">
        <v>2882660</v>
      </c>
      <c r="I13" s="86">
        <v>2882660</v>
      </c>
      <c r="J13" s="86">
        <v>1584862.19</v>
      </c>
      <c r="K13" s="86"/>
      <c r="L13" s="86"/>
    </row>
    <row r="14" spans="2:13" x14ac:dyDescent="0.25">
      <c r="B14" s="98" t="s">
        <v>10</v>
      </c>
      <c r="C14" s="99"/>
      <c r="D14" s="99"/>
      <c r="E14" s="99"/>
      <c r="F14" s="99"/>
      <c r="G14" s="85">
        <v>157721.72</v>
      </c>
      <c r="H14" s="86">
        <v>232000</v>
      </c>
      <c r="I14" s="86">
        <v>232000</v>
      </c>
      <c r="J14" s="86">
        <v>17394.559999999998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1474360.85</v>
      </c>
      <c r="H15" s="87">
        <f t="shared" ref="H15:J15" si="1">H13+H14</f>
        <v>3114660</v>
      </c>
      <c r="I15" s="87">
        <f t="shared" si="1"/>
        <v>3114660</v>
      </c>
      <c r="J15" s="87">
        <f t="shared" si="1"/>
        <v>1602256.75</v>
      </c>
      <c r="K15" s="88">
        <f>J15/G15*100</f>
        <v>108.67466739909703</v>
      </c>
      <c r="L15" s="88">
        <f>J15/I15*100</f>
        <v>51.442428708109389</v>
      </c>
    </row>
    <row r="16" spans="2:13" x14ac:dyDescent="0.25">
      <c r="B16" s="100" t="s">
        <v>2</v>
      </c>
      <c r="C16" s="101"/>
      <c r="D16" s="101"/>
      <c r="E16" s="101"/>
      <c r="F16" s="101"/>
      <c r="G16" s="90">
        <f>G12-G15</f>
        <v>618.71999999997206</v>
      </c>
      <c r="H16" s="90">
        <f t="shared" ref="H16:J16" si="2">H12-H15</f>
        <v>0</v>
      </c>
      <c r="I16" s="90">
        <f t="shared" si="2"/>
        <v>0</v>
      </c>
      <c r="J16" s="90">
        <f t="shared" si="2"/>
        <v>1751.8400000000838</v>
      </c>
      <c r="K16" s="88">
        <f>J16/G16*100</f>
        <v>283.13938453584223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5" t="s">
        <v>28</v>
      </c>
      <c r="C18" s="115"/>
      <c r="D18" s="115"/>
      <c r="E18" s="115"/>
      <c r="F18" s="115"/>
      <c r="G18" s="7"/>
      <c r="H18" s="7"/>
      <c r="I18" s="7"/>
      <c r="J18" s="7"/>
      <c r="K18" s="1"/>
      <c r="L18" s="1"/>
      <c r="M18" s="1"/>
    </row>
    <row r="19" spans="1:49" ht="25.5" x14ac:dyDescent="0.25">
      <c r="B19" s="112" t="s">
        <v>3</v>
      </c>
      <c r="C19" s="112"/>
      <c r="D19" s="112"/>
      <c r="E19" s="112"/>
      <c r="F19" s="112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6">
        <v>1</v>
      </c>
      <c r="C20" s="117"/>
      <c r="D20" s="117"/>
      <c r="E20" s="117"/>
      <c r="F20" s="117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7" t="s">
        <v>11</v>
      </c>
      <c r="C21" s="118"/>
      <c r="D21" s="118"/>
      <c r="E21" s="118"/>
      <c r="F21" s="118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7" t="s">
        <v>12</v>
      </c>
      <c r="C22" s="103"/>
      <c r="D22" s="103"/>
      <c r="E22" s="103"/>
      <c r="F22" s="103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4" t="s">
        <v>23</v>
      </c>
      <c r="C23" s="105"/>
      <c r="D23" s="105"/>
      <c r="E23" s="105"/>
      <c r="F23" s="10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7" t="s">
        <v>5</v>
      </c>
      <c r="C24" s="103"/>
      <c r="D24" s="103"/>
      <c r="E24" s="103"/>
      <c r="F24" s="103"/>
      <c r="G24" s="89">
        <v>8911.06</v>
      </c>
      <c r="H24" s="86">
        <v>0</v>
      </c>
      <c r="I24" s="86">
        <v>0</v>
      </c>
      <c r="J24" s="86">
        <v>18118.84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7" t="s">
        <v>27</v>
      </c>
      <c r="C25" s="103"/>
      <c r="D25" s="103"/>
      <c r="E25" s="103"/>
      <c r="F25" s="103"/>
      <c r="G25" s="89">
        <v>9529.7799999999988</v>
      </c>
      <c r="H25" s="86">
        <v>0</v>
      </c>
      <c r="I25" s="86">
        <v>0</v>
      </c>
      <c r="J25" s="86">
        <v>19870.68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4" t="s">
        <v>29</v>
      </c>
      <c r="C26" s="105"/>
      <c r="D26" s="105"/>
      <c r="E26" s="105"/>
      <c r="F26" s="106"/>
      <c r="G26" s="94">
        <f>G24+G25</f>
        <v>18440.839999999997</v>
      </c>
      <c r="H26" s="94">
        <f t="shared" ref="H26:J26" si="4">H24+H25</f>
        <v>0</v>
      </c>
      <c r="I26" s="94">
        <f t="shared" si="4"/>
        <v>0</v>
      </c>
      <c r="J26" s="94">
        <f t="shared" si="4"/>
        <v>37989.520000000004</v>
      </c>
      <c r="K26" s="93">
        <f>J26/G26*100</f>
        <v>206.00753544849374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7" t="s">
        <v>30</v>
      </c>
      <c r="C27" s="97"/>
      <c r="D27" s="97"/>
      <c r="E27" s="97"/>
      <c r="F27" s="97"/>
      <c r="G27" s="94">
        <f>G16+G26</f>
        <v>19059.559999999969</v>
      </c>
      <c r="H27" s="94">
        <f t="shared" ref="H27:J27" si="5">H16+H26</f>
        <v>0</v>
      </c>
      <c r="I27" s="94">
        <f t="shared" si="5"/>
        <v>0</v>
      </c>
      <c r="J27" s="94">
        <f t="shared" si="5"/>
        <v>39741.360000000088</v>
      </c>
      <c r="K27" s="93">
        <f>J27/G27*100</f>
        <v>208.51142418817722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8"/>
  <sheetViews>
    <sheetView zoomScale="90" zoomScaleNormal="90" workbookViewId="0">
      <selection activeCell="G24" sqref="G24:J2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8" t="s">
        <v>4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8" t="s">
        <v>26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8" t="s">
        <v>15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9" t="s">
        <v>3</v>
      </c>
      <c r="C8" s="120"/>
      <c r="D8" s="120"/>
      <c r="E8" s="120"/>
      <c r="F8" s="121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2">
        <v>1</v>
      </c>
      <c r="C9" s="123"/>
      <c r="D9" s="123"/>
      <c r="E9" s="123"/>
      <c r="F9" s="124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1474979.57</v>
      </c>
      <c r="H10" s="65">
        <f>H11</f>
        <v>3114660</v>
      </c>
      <c r="I10" s="65">
        <f>I11</f>
        <v>3114660</v>
      </c>
      <c r="J10" s="65">
        <f>J11</f>
        <v>1604008.59</v>
      </c>
      <c r="K10" s="69">
        <f t="shared" ref="K10:K19" si="0">(J10*100)/G10</f>
        <v>108.74785133464594</v>
      </c>
      <c r="L10" s="69">
        <f t="shared" ref="L10:L19" si="1">(J10*100)/I10</f>
        <v>51.498673691510469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G12+G16</f>
        <v>1474979.57</v>
      </c>
      <c r="H11" s="65">
        <f>H12+H16</f>
        <v>3114660</v>
      </c>
      <c r="I11" s="65">
        <f>I12+I16</f>
        <v>3114660</v>
      </c>
      <c r="J11" s="65">
        <f>J12+J16</f>
        <v>1604008.59</v>
      </c>
      <c r="K11" s="65">
        <f t="shared" si="0"/>
        <v>108.74785133464594</v>
      </c>
      <c r="L11" s="65">
        <f t="shared" si="1"/>
        <v>51.498673691510469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>G13</f>
        <v>3083.85</v>
      </c>
      <c r="H12" s="65">
        <f>H13</f>
        <v>1600</v>
      </c>
      <c r="I12" s="65">
        <f>I13</f>
        <v>1600</v>
      </c>
      <c r="J12" s="65">
        <f>J13</f>
        <v>5240.95</v>
      </c>
      <c r="K12" s="65">
        <f t="shared" si="0"/>
        <v>169.948278937043</v>
      </c>
      <c r="L12" s="65">
        <f t="shared" si="1"/>
        <v>327.55937499999999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>G14+G15</f>
        <v>3083.85</v>
      </c>
      <c r="H13" s="65">
        <f>H14+H15</f>
        <v>1600</v>
      </c>
      <c r="I13" s="65">
        <f>I14+I15</f>
        <v>1600</v>
      </c>
      <c r="J13" s="65">
        <f>J14+J15</f>
        <v>5240.95</v>
      </c>
      <c r="K13" s="65">
        <f t="shared" si="0"/>
        <v>169.948278937043</v>
      </c>
      <c r="L13" s="65">
        <f t="shared" si="1"/>
        <v>327.55937499999999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2483.6799999999998</v>
      </c>
      <c r="H14" s="66">
        <v>1600</v>
      </c>
      <c r="I14" s="66">
        <v>1600</v>
      </c>
      <c r="J14" s="66">
        <v>4700.95</v>
      </c>
      <c r="K14" s="66">
        <f t="shared" si="0"/>
        <v>189.27357791663982</v>
      </c>
      <c r="L14" s="66">
        <f t="shared" si="1"/>
        <v>293.80937499999999</v>
      </c>
    </row>
    <row r="15" spans="2:12" x14ac:dyDescent="0.25">
      <c r="B15" s="66"/>
      <c r="C15" s="66"/>
      <c r="D15" s="66"/>
      <c r="E15" s="66" t="s">
        <v>58</v>
      </c>
      <c r="F15" s="66" t="s">
        <v>59</v>
      </c>
      <c r="G15" s="66">
        <v>600.16999999999996</v>
      </c>
      <c r="H15" s="66">
        <v>0</v>
      </c>
      <c r="I15" s="66">
        <v>0</v>
      </c>
      <c r="J15" s="66">
        <v>540</v>
      </c>
      <c r="K15" s="66">
        <f t="shared" si="0"/>
        <v>89.974507222953505</v>
      </c>
      <c r="L15" s="66" t="e">
        <f t="shared" si="1"/>
        <v>#DIV/0!</v>
      </c>
    </row>
    <row r="16" spans="2:12" x14ac:dyDescent="0.25">
      <c r="B16" s="65"/>
      <c r="C16" s="65" t="s">
        <v>60</v>
      </c>
      <c r="D16" s="65"/>
      <c r="E16" s="65"/>
      <c r="F16" s="65" t="s">
        <v>61</v>
      </c>
      <c r="G16" s="65">
        <f>G17</f>
        <v>1471895.72</v>
      </c>
      <c r="H16" s="65">
        <f>H17</f>
        <v>3113060</v>
      </c>
      <c r="I16" s="65">
        <f>I17</f>
        <v>3113060</v>
      </c>
      <c r="J16" s="65">
        <f>J17</f>
        <v>1598767.6400000001</v>
      </c>
      <c r="K16" s="65">
        <f t="shared" si="0"/>
        <v>108.61962693933236</v>
      </c>
      <c r="L16" s="65">
        <f t="shared" si="1"/>
        <v>51.356788497491216</v>
      </c>
    </row>
    <row r="17" spans="2:12" x14ac:dyDescent="0.25">
      <c r="B17" s="65"/>
      <c r="C17" s="65"/>
      <c r="D17" s="65" t="s">
        <v>62</v>
      </c>
      <c r="E17" s="65"/>
      <c r="F17" s="65" t="s">
        <v>63</v>
      </c>
      <c r="G17" s="65">
        <f>G18+G19</f>
        <v>1471895.72</v>
      </c>
      <c r="H17" s="65">
        <f>H18+H19</f>
        <v>3113060</v>
      </c>
      <c r="I17" s="65">
        <f>I18+I19</f>
        <v>3113060</v>
      </c>
      <c r="J17" s="65">
        <f>J18+J19</f>
        <v>1598767.6400000001</v>
      </c>
      <c r="K17" s="65">
        <f t="shared" si="0"/>
        <v>108.61962693933236</v>
      </c>
      <c r="L17" s="65">
        <f t="shared" si="1"/>
        <v>51.356788497491216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1314298</v>
      </c>
      <c r="H18" s="66">
        <v>2881060</v>
      </c>
      <c r="I18" s="66">
        <v>2881060</v>
      </c>
      <c r="J18" s="66">
        <v>1581373.08</v>
      </c>
      <c r="K18" s="66">
        <f t="shared" si="0"/>
        <v>120.3207400452561</v>
      </c>
      <c r="L18" s="66">
        <f t="shared" si="1"/>
        <v>54.888585451188106</v>
      </c>
    </row>
    <row r="19" spans="2:12" x14ac:dyDescent="0.25">
      <c r="B19" s="66"/>
      <c r="C19" s="66"/>
      <c r="D19" s="66"/>
      <c r="E19" s="66" t="s">
        <v>66</v>
      </c>
      <c r="F19" s="66" t="s">
        <v>67</v>
      </c>
      <c r="G19" s="66">
        <v>157597.72</v>
      </c>
      <c r="H19" s="66">
        <v>232000</v>
      </c>
      <c r="I19" s="66">
        <v>232000</v>
      </c>
      <c r="J19" s="66">
        <v>17394.559999999998</v>
      </c>
      <c r="K19" s="66">
        <f t="shared" si="0"/>
        <v>11.037317037327696</v>
      </c>
      <c r="L19" s="66">
        <f t="shared" si="1"/>
        <v>7.4976551724137925</v>
      </c>
    </row>
    <row r="20" spans="2:12" x14ac:dyDescent="0.25">
      <c r="F20" s="35"/>
    </row>
    <row r="21" spans="2:12" x14ac:dyDescent="0.25">
      <c r="F21" s="35"/>
    </row>
    <row r="22" spans="2:12" ht="36.75" customHeight="1" x14ac:dyDescent="0.25">
      <c r="B22" s="119" t="s">
        <v>3</v>
      </c>
      <c r="C22" s="120"/>
      <c r="D22" s="120"/>
      <c r="E22" s="120"/>
      <c r="F22" s="121"/>
      <c r="G22" s="28" t="s">
        <v>46</v>
      </c>
      <c r="H22" s="28" t="s">
        <v>43</v>
      </c>
      <c r="I22" s="28" t="s">
        <v>44</v>
      </c>
      <c r="J22" s="28" t="s">
        <v>47</v>
      </c>
      <c r="K22" s="28" t="s">
        <v>6</v>
      </c>
      <c r="L22" s="28" t="s">
        <v>22</v>
      </c>
    </row>
    <row r="23" spans="2:12" x14ac:dyDescent="0.25">
      <c r="B23" s="122">
        <v>1</v>
      </c>
      <c r="C23" s="123"/>
      <c r="D23" s="123"/>
      <c r="E23" s="123"/>
      <c r="F23" s="124"/>
      <c r="G23" s="30">
        <v>2</v>
      </c>
      <c r="H23" s="30">
        <v>3</v>
      </c>
      <c r="I23" s="30">
        <v>4</v>
      </c>
      <c r="J23" s="30">
        <v>5</v>
      </c>
      <c r="K23" s="30" t="s">
        <v>13</v>
      </c>
      <c r="L23" s="30" t="s">
        <v>14</v>
      </c>
    </row>
    <row r="24" spans="2:12" x14ac:dyDescent="0.25">
      <c r="B24" s="65"/>
      <c r="C24" s="66"/>
      <c r="D24" s="67"/>
      <c r="E24" s="68"/>
      <c r="F24" s="8" t="s">
        <v>21</v>
      </c>
      <c r="G24" s="65">
        <f>G25+G66</f>
        <v>1474360.85</v>
      </c>
      <c r="H24" s="65">
        <f>H25+H66</f>
        <v>3114660</v>
      </c>
      <c r="I24" s="65">
        <f>I25+I66</f>
        <v>3114660</v>
      </c>
      <c r="J24" s="65">
        <f>J25+J66</f>
        <v>1602256.75</v>
      </c>
      <c r="K24" s="70">
        <f t="shared" ref="K24:K55" si="2">(J24*100)/G24</f>
        <v>108.67466739909703</v>
      </c>
      <c r="L24" s="70">
        <f t="shared" ref="L24:L55" si="3">(J24*100)/I24</f>
        <v>51.442428708109389</v>
      </c>
    </row>
    <row r="25" spans="2:12" x14ac:dyDescent="0.25">
      <c r="B25" s="65" t="s">
        <v>68</v>
      </c>
      <c r="C25" s="65"/>
      <c r="D25" s="65"/>
      <c r="E25" s="65"/>
      <c r="F25" s="65" t="s">
        <v>69</v>
      </c>
      <c r="G25" s="65">
        <f>G26+G36+G63</f>
        <v>1316639.1300000001</v>
      </c>
      <c r="H25" s="65">
        <f>H26+H36+H63</f>
        <v>2882660</v>
      </c>
      <c r="I25" s="65">
        <f>I26+I36+I63</f>
        <v>2882660</v>
      </c>
      <c r="J25" s="65">
        <f>J26+J36+J63</f>
        <v>1584862.19</v>
      </c>
      <c r="K25" s="65">
        <f t="shared" si="2"/>
        <v>120.37179769979947</v>
      </c>
      <c r="L25" s="65">
        <f t="shared" si="3"/>
        <v>54.979157791761779</v>
      </c>
    </row>
    <row r="26" spans="2:12" x14ac:dyDescent="0.25">
      <c r="B26" s="65"/>
      <c r="C26" s="65" t="s">
        <v>70</v>
      </c>
      <c r="D26" s="65"/>
      <c r="E26" s="65"/>
      <c r="F26" s="65" t="s">
        <v>71</v>
      </c>
      <c r="G26" s="65">
        <f>G27+G31+G33</f>
        <v>1052735.56</v>
      </c>
      <c r="H26" s="65">
        <f>H27+H31+H33</f>
        <v>2178060</v>
      </c>
      <c r="I26" s="65">
        <f>I27+I31+I33</f>
        <v>2178060</v>
      </c>
      <c r="J26" s="65">
        <f>J27+J31+J33</f>
        <v>1302270</v>
      </c>
      <c r="K26" s="65">
        <f t="shared" si="2"/>
        <v>123.70343032774535</v>
      </c>
      <c r="L26" s="65">
        <f t="shared" si="3"/>
        <v>59.790363901820889</v>
      </c>
    </row>
    <row r="27" spans="2:12" x14ac:dyDescent="0.25">
      <c r="B27" s="65"/>
      <c r="C27" s="65"/>
      <c r="D27" s="65" t="s">
        <v>72</v>
      </c>
      <c r="E27" s="65"/>
      <c r="F27" s="65" t="s">
        <v>73</v>
      </c>
      <c r="G27" s="65">
        <f>G28+G29+G30</f>
        <v>762344.83000000007</v>
      </c>
      <c r="H27" s="65">
        <f>H28+H29+H30</f>
        <v>1668425</v>
      </c>
      <c r="I27" s="65">
        <f>I28+I29+I30</f>
        <v>1668425</v>
      </c>
      <c r="J27" s="65">
        <f>J28+J29+J30</f>
        <v>966309.72</v>
      </c>
      <c r="K27" s="65">
        <f t="shared" si="2"/>
        <v>126.75493844432576</v>
      </c>
      <c r="L27" s="65">
        <f t="shared" si="3"/>
        <v>57.917480258327465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680517.17</v>
      </c>
      <c r="H28" s="66">
        <v>1569127</v>
      </c>
      <c r="I28" s="66">
        <v>1569127</v>
      </c>
      <c r="J28" s="66">
        <v>888913.84</v>
      </c>
      <c r="K28" s="66">
        <f t="shared" si="2"/>
        <v>130.62327876312068</v>
      </c>
      <c r="L28" s="66">
        <f t="shared" si="3"/>
        <v>56.650216330481854</v>
      </c>
    </row>
    <row r="29" spans="2:12" x14ac:dyDescent="0.25">
      <c r="B29" s="66"/>
      <c r="C29" s="66"/>
      <c r="D29" s="66"/>
      <c r="E29" s="66" t="s">
        <v>76</v>
      </c>
      <c r="F29" s="66" t="s">
        <v>77</v>
      </c>
      <c r="G29" s="66">
        <v>81765.929999999993</v>
      </c>
      <c r="H29" s="66">
        <v>99198</v>
      </c>
      <c r="I29" s="66">
        <v>99198</v>
      </c>
      <c r="J29" s="66">
        <v>77395.88</v>
      </c>
      <c r="K29" s="66">
        <f t="shared" si="2"/>
        <v>94.65541454735488</v>
      </c>
      <c r="L29" s="66">
        <f t="shared" si="3"/>
        <v>78.021613338978611</v>
      </c>
    </row>
    <row r="30" spans="2:12" x14ac:dyDescent="0.25">
      <c r="B30" s="66"/>
      <c r="C30" s="66"/>
      <c r="D30" s="66"/>
      <c r="E30" s="66" t="s">
        <v>78</v>
      </c>
      <c r="F30" s="66" t="s">
        <v>79</v>
      </c>
      <c r="G30" s="66">
        <v>61.73</v>
      </c>
      <c r="H30" s="66">
        <v>100</v>
      </c>
      <c r="I30" s="66">
        <v>100</v>
      </c>
      <c r="J30" s="66">
        <v>0</v>
      </c>
      <c r="K30" s="66">
        <f t="shared" si="2"/>
        <v>0</v>
      </c>
      <c r="L30" s="66">
        <f t="shared" si="3"/>
        <v>0</v>
      </c>
    </row>
    <row r="31" spans="2:12" x14ac:dyDescent="0.25">
      <c r="B31" s="65"/>
      <c r="C31" s="65"/>
      <c r="D31" s="65" t="s">
        <v>80</v>
      </c>
      <c r="E31" s="65"/>
      <c r="F31" s="65" t="s">
        <v>81</v>
      </c>
      <c r="G31" s="65">
        <f>G32</f>
        <v>79145.63</v>
      </c>
      <c r="H31" s="65">
        <f>H32</f>
        <v>113034</v>
      </c>
      <c r="I31" s="65">
        <f>I32</f>
        <v>113034</v>
      </c>
      <c r="J31" s="65">
        <f>J32</f>
        <v>70822.960000000006</v>
      </c>
      <c r="K31" s="65">
        <f t="shared" si="2"/>
        <v>89.484359401776203</v>
      </c>
      <c r="L31" s="65">
        <f t="shared" si="3"/>
        <v>62.65633349257746</v>
      </c>
    </row>
    <row r="32" spans="2:12" x14ac:dyDescent="0.25">
      <c r="B32" s="66"/>
      <c r="C32" s="66"/>
      <c r="D32" s="66"/>
      <c r="E32" s="66" t="s">
        <v>82</v>
      </c>
      <c r="F32" s="66" t="s">
        <v>81</v>
      </c>
      <c r="G32" s="66">
        <v>79145.63</v>
      </c>
      <c r="H32" s="66">
        <v>113034</v>
      </c>
      <c r="I32" s="66">
        <v>113034</v>
      </c>
      <c r="J32" s="66">
        <v>70822.960000000006</v>
      </c>
      <c r="K32" s="66">
        <f t="shared" si="2"/>
        <v>89.484359401776203</v>
      </c>
      <c r="L32" s="66">
        <f t="shared" si="3"/>
        <v>62.65633349257746</v>
      </c>
    </row>
    <row r="33" spans="2:12" x14ac:dyDescent="0.25">
      <c r="B33" s="65"/>
      <c r="C33" s="65"/>
      <c r="D33" s="65" t="s">
        <v>83</v>
      </c>
      <c r="E33" s="65"/>
      <c r="F33" s="65" t="s">
        <v>84</v>
      </c>
      <c r="G33" s="65">
        <f>G34+G35</f>
        <v>211245.1</v>
      </c>
      <c r="H33" s="65">
        <f>H34+H35</f>
        <v>396601</v>
      </c>
      <c r="I33" s="65">
        <f>I34+I35</f>
        <v>396601</v>
      </c>
      <c r="J33" s="65">
        <f>J34+J35</f>
        <v>265137.32</v>
      </c>
      <c r="K33" s="65">
        <f t="shared" si="2"/>
        <v>125.51170180988814</v>
      </c>
      <c r="L33" s="65">
        <f t="shared" si="3"/>
        <v>66.852408339868035</v>
      </c>
    </row>
    <row r="34" spans="2:12" x14ac:dyDescent="0.25">
      <c r="B34" s="66"/>
      <c r="C34" s="66"/>
      <c r="D34" s="66"/>
      <c r="E34" s="66" t="s">
        <v>85</v>
      </c>
      <c r="F34" s="66" t="s">
        <v>86</v>
      </c>
      <c r="G34" s="66">
        <v>85216.22</v>
      </c>
      <c r="H34" s="66">
        <v>202334.5</v>
      </c>
      <c r="I34" s="66">
        <v>202334.5</v>
      </c>
      <c r="J34" s="66">
        <v>107696.67</v>
      </c>
      <c r="K34" s="66">
        <f t="shared" si="2"/>
        <v>126.38048249499919</v>
      </c>
      <c r="L34" s="66">
        <f t="shared" si="3"/>
        <v>53.227042348190743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126028.88</v>
      </c>
      <c r="H35" s="66">
        <v>194266.5</v>
      </c>
      <c r="I35" s="66">
        <v>194266.5</v>
      </c>
      <c r="J35" s="66">
        <v>157440.65</v>
      </c>
      <c r="K35" s="66">
        <f t="shared" si="2"/>
        <v>124.92426339105766</v>
      </c>
      <c r="L35" s="66">
        <f t="shared" si="3"/>
        <v>81.043643654464361</v>
      </c>
    </row>
    <row r="36" spans="2:12" x14ac:dyDescent="0.25">
      <c r="B36" s="65"/>
      <c r="C36" s="65" t="s">
        <v>89</v>
      </c>
      <c r="D36" s="65"/>
      <c r="E36" s="65"/>
      <c r="F36" s="65" t="s">
        <v>90</v>
      </c>
      <c r="G36" s="65">
        <f>G37+G41+G48+G57</f>
        <v>263279.8</v>
      </c>
      <c r="H36" s="65">
        <f>H37+H41+H48+H57</f>
        <v>701600</v>
      </c>
      <c r="I36" s="65">
        <f>I37+I41+I48+I57</f>
        <v>701600</v>
      </c>
      <c r="J36" s="65">
        <f>J37+J41+J48+J57</f>
        <v>281429.75</v>
      </c>
      <c r="K36" s="65">
        <f t="shared" si="2"/>
        <v>106.89378752186838</v>
      </c>
      <c r="L36" s="65">
        <f t="shared" si="3"/>
        <v>40.112564139110603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G38+G39+G40</f>
        <v>52190.04</v>
      </c>
      <c r="H37" s="65">
        <f>H38+H39+H40</f>
        <v>101879</v>
      </c>
      <c r="I37" s="65">
        <f>I38+I39+I40</f>
        <v>101879</v>
      </c>
      <c r="J37" s="65">
        <f>J38+J39+J40</f>
        <v>52887.590000000004</v>
      </c>
      <c r="K37" s="65">
        <f t="shared" si="2"/>
        <v>101.33655770334722</v>
      </c>
      <c r="L37" s="65">
        <f t="shared" si="3"/>
        <v>51.912160504127442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876.36</v>
      </c>
      <c r="H38" s="66">
        <v>1340</v>
      </c>
      <c r="I38" s="66">
        <v>1340</v>
      </c>
      <c r="J38" s="66">
        <v>815.18</v>
      </c>
      <c r="K38" s="66">
        <f t="shared" si="2"/>
        <v>93.018850700625308</v>
      </c>
      <c r="L38" s="66">
        <f t="shared" si="3"/>
        <v>60.834328358208957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51313.68</v>
      </c>
      <c r="H39" s="66">
        <v>100005</v>
      </c>
      <c r="I39" s="66">
        <v>100005</v>
      </c>
      <c r="J39" s="66">
        <v>51542.41</v>
      </c>
      <c r="K39" s="66">
        <f t="shared" si="2"/>
        <v>100.44574858010573</v>
      </c>
      <c r="L39" s="66">
        <f t="shared" si="3"/>
        <v>51.539833008349582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0</v>
      </c>
      <c r="H40" s="66">
        <v>534</v>
      </c>
      <c r="I40" s="66">
        <v>534</v>
      </c>
      <c r="J40" s="66">
        <v>530</v>
      </c>
      <c r="K40" s="66" t="e">
        <f t="shared" si="2"/>
        <v>#DIV/0!</v>
      </c>
      <c r="L40" s="66">
        <f t="shared" si="3"/>
        <v>99.250936329588015</v>
      </c>
    </row>
    <row r="41" spans="2:12" x14ac:dyDescent="0.25">
      <c r="B41" s="65"/>
      <c r="C41" s="65"/>
      <c r="D41" s="65" t="s">
        <v>99</v>
      </c>
      <c r="E41" s="65"/>
      <c r="F41" s="65" t="s">
        <v>100</v>
      </c>
      <c r="G41" s="65">
        <f>G42+G43+G44+G45+G46+G47</f>
        <v>167929.15</v>
      </c>
      <c r="H41" s="65">
        <f>H42+H43+H44+H45+H46+H47</f>
        <v>536189</v>
      </c>
      <c r="I41" s="65">
        <f>I42+I43+I44+I45+I46+I47</f>
        <v>536189</v>
      </c>
      <c r="J41" s="65">
        <f>J42+J43+J44+J45+J46+J47</f>
        <v>168115.18</v>
      </c>
      <c r="K41" s="65">
        <f t="shared" si="2"/>
        <v>100.11077886120427</v>
      </c>
      <c r="L41" s="65">
        <f t="shared" si="3"/>
        <v>31.353716693180949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17352.71</v>
      </c>
      <c r="H42" s="66">
        <v>64146</v>
      </c>
      <c r="I42" s="66">
        <v>64146</v>
      </c>
      <c r="J42" s="66">
        <v>16198.09</v>
      </c>
      <c r="K42" s="66">
        <f t="shared" si="2"/>
        <v>93.346168984556314</v>
      </c>
      <c r="L42" s="66">
        <f t="shared" si="3"/>
        <v>25.251909705983227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80808.92</v>
      </c>
      <c r="H43" s="66">
        <v>267469</v>
      </c>
      <c r="I43" s="66">
        <v>267469</v>
      </c>
      <c r="J43" s="66">
        <v>100588.57</v>
      </c>
      <c r="K43" s="66">
        <f t="shared" si="2"/>
        <v>124.47706268070407</v>
      </c>
      <c r="L43" s="66">
        <f t="shared" si="3"/>
        <v>37.607561997838999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49603.34</v>
      </c>
      <c r="H44" s="66">
        <v>161054</v>
      </c>
      <c r="I44" s="66">
        <v>161054</v>
      </c>
      <c r="J44" s="66">
        <v>33139.72</v>
      </c>
      <c r="K44" s="66">
        <f t="shared" si="2"/>
        <v>66.809452750560752</v>
      </c>
      <c r="L44" s="66">
        <f t="shared" si="3"/>
        <v>20.576775491450071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10730.5</v>
      </c>
      <c r="H45" s="66">
        <v>30920</v>
      </c>
      <c r="I45" s="66">
        <v>30920</v>
      </c>
      <c r="J45" s="66">
        <v>8456.5400000000009</v>
      </c>
      <c r="K45" s="66">
        <f t="shared" si="2"/>
        <v>78.80844322258983</v>
      </c>
      <c r="L45" s="66">
        <f t="shared" si="3"/>
        <v>27.349741267787845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9433.68</v>
      </c>
      <c r="H46" s="66">
        <v>11600</v>
      </c>
      <c r="I46" s="66">
        <v>11600</v>
      </c>
      <c r="J46" s="66">
        <v>5414.96</v>
      </c>
      <c r="K46" s="66">
        <f t="shared" si="2"/>
        <v>57.400293416779029</v>
      </c>
      <c r="L46" s="66">
        <f t="shared" si="3"/>
        <v>46.680689655172415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0</v>
      </c>
      <c r="H47" s="66">
        <v>1000</v>
      </c>
      <c r="I47" s="66">
        <v>1000</v>
      </c>
      <c r="J47" s="66">
        <v>4317.3</v>
      </c>
      <c r="K47" s="66" t="e">
        <f t="shared" si="2"/>
        <v>#DIV/0!</v>
      </c>
      <c r="L47" s="66">
        <f t="shared" si="3"/>
        <v>431.73</v>
      </c>
    </row>
    <row r="48" spans="2:12" x14ac:dyDescent="0.25">
      <c r="B48" s="65"/>
      <c r="C48" s="65"/>
      <c r="D48" s="65" t="s">
        <v>113</v>
      </c>
      <c r="E48" s="65"/>
      <c r="F48" s="65" t="s">
        <v>114</v>
      </c>
      <c r="G48" s="65">
        <f>G49+G50+G51+G52+G53+G54+G55+G56</f>
        <v>35779.21</v>
      </c>
      <c r="H48" s="65">
        <f>H49+H50+H51+H52+H53+H54+H55+H56</f>
        <v>53701</v>
      </c>
      <c r="I48" s="65">
        <f>I49+I50+I51+I52+I53+I54+I55+I56</f>
        <v>53701</v>
      </c>
      <c r="J48" s="65">
        <f>J49+J50+J51+J52+J53+J54+J55+J56</f>
        <v>52013.350000000006</v>
      </c>
      <c r="K48" s="65">
        <f t="shared" si="2"/>
        <v>145.37310913237047</v>
      </c>
      <c r="L48" s="65">
        <f t="shared" si="3"/>
        <v>96.8573210927171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2052.52</v>
      </c>
      <c r="H49" s="66">
        <v>9352</v>
      </c>
      <c r="I49" s="66">
        <v>9352</v>
      </c>
      <c r="J49" s="66">
        <v>4025.94</v>
      </c>
      <c r="K49" s="66">
        <f t="shared" si="2"/>
        <v>196.1462007678366</v>
      </c>
      <c r="L49" s="66">
        <f t="shared" si="3"/>
        <v>43.048973481608215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5122.95</v>
      </c>
      <c r="H50" s="66">
        <v>5349</v>
      </c>
      <c r="I50" s="66">
        <v>5349</v>
      </c>
      <c r="J50" s="66">
        <v>7248.61</v>
      </c>
      <c r="K50" s="66">
        <f t="shared" si="2"/>
        <v>141.49288983886237</v>
      </c>
      <c r="L50" s="66">
        <f t="shared" si="3"/>
        <v>135.51336698448307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0</v>
      </c>
      <c r="H51" s="66">
        <v>1000</v>
      </c>
      <c r="I51" s="66">
        <v>1000</v>
      </c>
      <c r="J51" s="66">
        <v>746.55</v>
      </c>
      <c r="K51" s="66" t="e">
        <f t="shared" si="2"/>
        <v>#DIV/0!</v>
      </c>
      <c r="L51" s="66">
        <f t="shared" si="3"/>
        <v>74.655000000000001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18959.05</v>
      </c>
      <c r="H52" s="66">
        <v>15000</v>
      </c>
      <c r="I52" s="66">
        <v>15000</v>
      </c>
      <c r="J52" s="66">
        <v>26509.79</v>
      </c>
      <c r="K52" s="66">
        <f t="shared" si="2"/>
        <v>139.82657358886652</v>
      </c>
      <c r="L52" s="66">
        <f t="shared" si="3"/>
        <v>176.73193333333333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941.31</v>
      </c>
      <c r="H53" s="66">
        <v>4000</v>
      </c>
      <c r="I53" s="66">
        <v>4000</v>
      </c>
      <c r="J53" s="66">
        <v>1405.54</v>
      </c>
      <c r="K53" s="66">
        <f t="shared" si="2"/>
        <v>149.31744058811657</v>
      </c>
      <c r="L53" s="66">
        <f t="shared" si="3"/>
        <v>35.138500000000001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643.95000000000005</v>
      </c>
      <c r="H54" s="66">
        <v>2000</v>
      </c>
      <c r="I54" s="66">
        <v>2000</v>
      </c>
      <c r="J54" s="66">
        <v>1480.25</v>
      </c>
      <c r="K54" s="66">
        <f t="shared" si="2"/>
        <v>229.87033154748039</v>
      </c>
      <c r="L54" s="66">
        <f t="shared" si="3"/>
        <v>74.012500000000003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6075.13</v>
      </c>
      <c r="H55" s="66">
        <v>15000</v>
      </c>
      <c r="I55" s="66">
        <v>15000</v>
      </c>
      <c r="J55" s="66">
        <v>8397.98</v>
      </c>
      <c r="K55" s="66">
        <f t="shared" si="2"/>
        <v>138.23539578576919</v>
      </c>
      <c r="L55" s="66">
        <f t="shared" si="3"/>
        <v>55.986533333333334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1984.3</v>
      </c>
      <c r="H56" s="66">
        <v>2000</v>
      </c>
      <c r="I56" s="66">
        <v>2000</v>
      </c>
      <c r="J56" s="66">
        <v>2198.69</v>
      </c>
      <c r="K56" s="66">
        <f t="shared" ref="K56:K77" si="4">(J56*100)/G56</f>
        <v>110.80431386383107</v>
      </c>
      <c r="L56" s="66">
        <f t="shared" ref="L56:L77" si="5">(J56*100)/I56</f>
        <v>109.9345</v>
      </c>
    </row>
    <row r="57" spans="2:12" x14ac:dyDescent="0.25">
      <c r="B57" s="65"/>
      <c r="C57" s="65"/>
      <c r="D57" s="65" t="s">
        <v>131</v>
      </c>
      <c r="E57" s="65"/>
      <c r="F57" s="65" t="s">
        <v>132</v>
      </c>
      <c r="G57" s="65">
        <f>G58+G59+G60+G61+G62</f>
        <v>7381.4000000000005</v>
      </c>
      <c r="H57" s="65">
        <f>H58+H59+H60+H61+H62</f>
        <v>9831</v>
      </c>
      <c r="I57" s="65">
        <f>I58+I59+I60+I61+I62</f>
        <v>9831</v>
      </c>
      <c r="J57" s="65">
        <f>J58+J59+J60+J61+J62</f>
        <v>8413.630000000001</v>
      </c>
      <c r="K57" s="65">
        <f t="shared" si="4"/>
        <v>113.98420353862412</v>
      </c>
      <c r="L57" s="65">
        <f t="shared" si="5"/>
        <v>85.582646729732488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6602.03</v>
      </c>
      <c r="H58" s="66">
        <v>7000</v>
      </c>
      <c r="I58" s="66">
        <v>7000</v>
      </c>
      <c r="J58" s="66">
        <v>6949.75</v>
      </c>
      <c r="K58" s="66">
        <f t="shared" si="4"/>
        <v>105.26686488852671</v>
      </c>
      <c r="L58" s="66">
        <f t="shared" si="5"/>
        <v>99.282142857142858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312.64</v>
      </c>
      <c r="H59" s="66">
        <v>664</v>
      </c>
      <c r="I59" s="66">
        <v>664</v>
      </c>
      <c r="J59" s="66">
        <v>997.46</v>
      </c>
      <c r="K59" s="66">
        <f t="shared" si="4"/>
        <v>319.04426816786082</v>
      </c>
      <c r="L59" s="66">
        <f t="shared" si="5"/>
        <v>150.21987951807228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0</v>
      </c>
      <c r="H60" s="66">
        <v>0</v>
      </c>
      <c r="I60" s="66">
        <v>0</v>
      </c>
      <c r="J60" s="66">
        <v>200</v>
      </c>
      <c r="K60" s="66" t="e">
        <f t="shared" si="4"/>
        <v>#DIV/0!</v>
      </c>
      <c r="L60" s="66" t="e">
        <f t="shared" si="5"/>
        <v>#DIV/0!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281.42</v>
      </c>
      <c r="H61" s="66">
        <v>1000</v>
      </c>
      <c r="I61" s="66">
        <v>1000</v>
      </c>
      <c r="J61" s="66">
        <v>254.88</v>
      </c>
      <c r="K61" s="66">
        <f t="shared" si="4"/>
        <v>90.569255916423842</v>
      </c>
      <c r="L61" s="66">
        <f t="shared" si="5"/>
        <v>25.488</v>
      </c>
    </row>
    <row r="62" spans="2:12" x14ac:dyDescent="0.25">
      <c r="B62" s="66"/>
      <c r="C62" s="66"/>
      <c r="D62" s="66"/>
      <c r="E62" s="66" t="s">
        <v>141</v>
      </c>
      <c r="F62" s="66" t="s">
        <v>132</v>
      </c>
      <c r="G62" s="66">
        <v>185.31</v>
      </c>
      <c r="H62" s="66">
        <v>1167</v>
      </c>
      <c r="I62" s="66">
        <v>1167</v>
      </c>
      <c r="J62" s="66">
        <v>11.54</v>
      </c>
      <c r="K62" s="66">
        <f t="shared" si="4"/>
        <v>6.2274027305596027</v>
      </c>
      <c r="L62" s="66">
        <f t="shared" si="5"/>
        <v>0.98886032562125104</v>
      </c>
    </row>
    <row r="63" spans="2:12" x14ac:dyDescent="0.25">
      <c r="B63" s="65"/>
      <c r="C63" s="65" t="s">
        <v>142</v>
      </c>
      <c r="D63" s="65"/>
      <c r="E63" s="65"/>
      <c r="F63" s="65" t="s">
        <v>143</v>
      </c>
      <c r="G63" s="65">
        <f t="shared" ref="G63:J64" si="6">G64</f>
        <v>623.77</v>
      </c>
      <c r="H63" s="65">
        <f t="shared" si="6"/>
        <v>3000</v>
      </c>
      <c r="I63" s="65">
        <f t="shared" si="6"/>
        <v>3000</v>
      </c>
      <c r="J63" s="65">
        <f t="shared" si="6"/>
        <v>1162.44</v>
      </c>
      <c r="K63" s="65">
        <f t="shared" si="4"/>
        <v>186.35715087291791</v>
      </c>
      <c r="L63" s="65">
        <f t="shared" si="5"/>
        <v>38.747999999999998</v>
      </c>
    </row>
    <row r="64" spans="2:12" x14ac:dyDescent="0.25">
      <c r="B64" s="65"/>
      <c r="C64" s="65"/>
      <c r="D64" s="65" t="s">
        <v>144</v>
      </c>
      <c r="E64" s="65"/>
      <c r="F64" s="65" t="s">
        <v>145</v>
      </c>
      <c r="G64" s="65">
        <f t="shared" si="6"/>
        <v>623.77</v>
      </c>
      <c r="H64" s="65">
        <f t="shared" si="6"/>
        <v>3000</v>
      </c>
      <c r="I64" s="65">
        <f t="shared" si="6"/>
        <v>3000</v>
      </c>
      <c r="J64" s="65">
        <f t="shared" si="6"/>
        <v>1162.44</v>
      </c>
      <c r="K64" s="65">
        <f t="shared" si="4"/>
        <v>186.35715087291791</v>
      </c>
      <c r="L64" s="65">
        <f t="shared" si="5"/>
        <v>38.747999999999998</v>
      </c>
    </row>
    <row r="65" spans="2:12" x14ac:dyDescent="0.25">
      <c r="B65" s="66"/>
      <c r="C65" s="66"/>
      <c r="D65" s="66"/>
      <c r="E65" s="66" t="s">
        <v>146</v>
      </c>
      <c r="F65" s="66" t="s">
        <v>147</v>
      </c>
      <c r="G65" s="66">
        <v>623.77</v>
      </c>
      <c r="H65" s="66">
        <v>3000</v>
      </c>
      <c r="I65" s="66">
        <v>3000</v>
      </c>
      <c r="J65" s="66">
        <v>1162.44</v>
      </c>
      <c r="K65" s="66">
        <f t="shared" si="4"/>
        <v>186.35715087291791</v>
      </c>
      <c r="L65" s="66">
        <f t="shared" si="5"/>
        <v>38.747999999999998</v>
      </c>
    </row>
    <row r="66" spans="2:12" x14ac:dyDescent="0.25">
      <c r="B66" s="65" t="s">
        <v>148</v>
      </c>
      <c r="C66" s="65"/>
      <c r="D66" s="65"/>
      <c r="E66" s="65"/>
      <c r="F66" s="65" t="s">
        <v>149</v>
      </c>
      <c r="G66" s="65">
        <f>G67+G75</f>
        <v>157721.72</v>
      </c>
      <c r="H66" s="65">
        <f>H67+H75</f>
        <v>232000</v>
      </c>
      <c r="I66" s="65">
        <f>I67+I75</f>
        <v>232000</v>
      </c>
      <c r="J66" s="65">
        <f>J67+J75</f>
        <v>17394.559999999998</v>
      </c>
      <c r="K66" s="65">
        <f t="shared" si="4"/>
        <v>11.02863955579485</v>
      </c>
      <c r="L66" s="65">
        <f t="shared" si="5"/>
        <v>7.4976551724137925</v>
      </c>
    </row>
    <row r="67" spans="2:12" x14ac:dyDescent="0.25">
      <c r="B67" s="65"/>
      <c r="C67" s="65" t="s">
        <v>150</v>
      </c>
      <c r="D67" s="65"/>
      <c r="E67" s="65"/>
      <c r="F67" s="65" t="s">
        <v>151</v>
      </c>
      <c r="G67" s="65">
        <f>G68+G73</f>
        <v>26344.149999999998</v>
      </c>
      <c r="H67" s="65">
        <f>H68+H73</f>
        <v>90000</v>
      </c>
      <c r="I67" s="65">
        <f>I68+I73</f>
        <v>90000</v>
      </c>
      <c r="J67" s="65">
        <f>J68+J73</f>
        <v>514.29999999999995</v>
      </c>
      <c r="K67" s="65">
        <f t="shared" si="4"/>
        <v>1.9522360751817764</v>
      </c>
      <c r="L67" s="65">
        <f t="shared" si="5"/>
        <v>0.57144444444444431</v>
      </c>
    </row>
    <row r="68" spans="2:12" x14ac:dyDescent="0.25">
      <c r="B68" s="65"/>
      <c r="C68" s="65"/>
      <c r="D68" s="65" t="s">
        <v>152</v>
      </c>
      <c r="E68" s="65"/>
      <c r="F68" s="65" t="s">
        <v>153</v>
      </c>
      <c r="G68" s="65">
        <f>G69+G70+G71+G72</f>
        <v>26344.149999999998</v>
      </c>
      <c r="H68" s="65">
        <f>H69+H71+H72</f>
        <v>40000</v>
      </c>
      <c r="I68" s="65">
        <f>I69+I71+I72</f>
        <v>40000</v>
      </c>
      <c r="J68" s="65">
        <f>J69+J71+J72</f>
        <v>514.29999999999995</v>
      </c>
      <c r="K68" s="65">
        <f t="shared" si="4"/>
        <v>1.9522360751817764</v>
      </c>
      <c r="L68" s="65">
        <f t="shared" si="5"/>
        <v>1.2857499999999997</v>
      </c>
    </row>
    <row r="69" spans="2:12" x14ac:dyDescent="0.25">
      <c r="B69" s="66"/>
      <c r="C69" s="66"/>
      <c r="D69" s="66"/>
      <c r="E69" s="66" t="s">
        <v>154</v>
      </c>
      <c r="F69" s="66" t="s">
        <v>155</v>
      </c>
      <c r="G69" s="66">
        <v>0</v>
      </c>
      <c r="H69" s="66">
        <v>20000</v>
      </c>
      <c r="I69" s="66">
        <v>20000</v>
      </c>
      <c r="J69" s="66">
        <v>0</v>
      </c>
      <c r="K69" s="66" t="e">
        <f t="shared" si="4"/>
        <v>#DIV/0!</v>
      </c>
      <c r="L69" s="66">
        <f t="shared" si="5"/>
        <v>0</v>
      </c>
    </row>
    <row r="70" spans="2:12" x14ac:dyDescent="0.25">
      <c r="B70" s="66"/>
      <c r="C70" s="66"/>
      <c r="D70" s="66"/>
      <c r="E70" s="95">
        <v>4222</v>
      </c>
      <c r="F70" s="66" t="s">
        <v>189</v>
      </c>
      <c r="G70" s="66">
        <v>124</v>
      </c>
      <c r="H70" s="66"/>
      <c r="I70" s="66"/>
      <c r="J70" s="66"/>
      <c r="K70" s="66">
        <f>(J70*100)/G70</f>
        <v>0</v>
      </c>
      <c r="L70" s="66" t="e">
        <f t="shared" si="5"/>
        <v>#DIV/0!</v>
      </c>
    </row>
    <row r="71" spans="2:12" x14ac:dyDescent="0.25">
      <c r="B71" s="66"/>
      <c r="C71" s="66"/>
      <c r="D71" s="66"/>
      <c r="E71" s="66" t="s">
        <v>156</v>
      </c>
      <c r="F71" s="66" t="s">
        <v>157</v>
      </c>
      <c r="G71" s="66">
        <v>937.35</v>
      </c>
      <c r="H71" s="66">
        <v>0</v>
      </c>
      <c r="I71" s="66">
        <v>0</v>
      </c>
      <c r="J71" s="66">
        <v>0</v>
      </c>
      <c r="K71" s="66">
        <f t="shared" si="4"/>
        <v>0</v>
      </c>
      <c r="L71" s="66" t="e">
        <f t="shared" si="5"/>
        <v>#DIV/0!</v>
      </c>
    </row>
    <row r="72" spans="2:12" x14ac:dyDescent="0.25">
      <c r="B72" s="66"/>
      <c r="C72" s="66"/>
      <c r="D72" s="66"/>
      <c r="E72" s="66" t="s">
        <v>158</v>
      </c>
      <c r="F72" s="66" t="s">
        <v>159</v>
      </c>
      <c r="G72" s="66">
        <v>25282.799999999999</v>
      </c>
      <c r="H72" s="66">
        <v>20000</v>
      </c>
      <c r="I72" s="66">
        <v>20000</v>
      </c>
      <c r="J72" s="66">
        <v>514.29999999999995</v>
      </c>
      <c r="K72" s="66">
        <f t="shared" si="4"/>
        <v>2.0341892511905324</v>
      </c>
      <c r="L72" s="66">
        <f t="shared" si="5"/>
        <v>2.5714999999999995</v>
      </c>
    </row>
    <row r="73" spans="2:12" x14ac:dyDescent="0.25">
      <c r="B73" s="65"/>
      <c r="C73" s="65"/>
      <c r="D73" s="65" t="s">
        <v>160</v>
      </c>
      <c r="E73" s="65"/>
      <c r="F73" s="65" t="s">
        <v>161</v>
      </c>
      <c r="G73" s="65">
        <f>G74</f>
        <v>0</v>
      </c>
      <c r="H73" s="65">
        <f>H74</f>
        <v>50000</v>
      </c>
      <c r="I73" s="65">
        <f>I74</f>
        <v>50000</v>
      </c>
      <c r="J73" s="65">
        <f>J74</f>
        <v>0</v>
      </c>
      <c r="K73" s="65" t="e">
        <f t="shared" si="4"/>
        <v>#DIV/0!</v>
      </c>
      <c r="L73" s="65">
        <f t="shared" si="5"/>
        <v>0</v>
      </c>
    </row>
    <row r="74" spans="2:12" x14ac:dyDescent="0.25">
      <c r="B74" s="66"/>
      <c r="C74" s="66"/>
      <c r="D74" s="66"/>
      <c r="E74" s="66" t="s">
        <v>162</v>
      </c>
      <c r="F74" s="66" t="s">
        <v>163</v>
      </c>
      <c r="G74" s="66">
        <v>0</v>
      </c>
      <c r="H74" s="66">
        <v>50000</v>
      </c>
      <c r="I74" s="66">
        <v>50000</v>
      </c>
      <c r="J74" s="66">
        <v>0</v>
      </c>
      <c r="K74" s="66" t="e">
        <f t="shared" si="4"/>
        <v>#DIV/0!</v>
      </c>
      <c r="L74" s="66">
        <f t="shared" si="5"/>
        <v>0</v>
      </c>
    </row>
    <row r="75" spans="2:12" x14ac:dyDescent="0.25">
      <c r="B75" s="65"/>
      <c r="C75" s="65" t="s">
        <v>164</v>
      </c>
      <c r="D75" s="65"/>
      <c r="E75" s="65"/>
      <c r="F75" s="65" t="s">
        <v>165</v>
      </c>
      <c r="G75" s="65">
        <f t="shared" ref="G75:J76" si="7">G76</f>
        <v>131377.57</v>
      </c>
      <c r="H75" s="65">
        <f t="shared" si="7"/>
        <v>142000</v>
      </c>
      <c r="I75" s="65">
        <f t="shared" si="7"/>
        <v>142000</v>
      </c>
      <c r="J75" s="65">
        <f t="shared" si="7"/>
        <v>16880.259999999998</v>
      </c>
      <c r="K75" s="65">
        <f t="shared" si="4"/>
        <v>12.848662066135031</v>
      </c>
      <c r="L75" s="65">
        <f t="shared" si="5"/>
        <v>11.887507042253519</v>
      </c>
    </row>
    <row r="76" spans="2:12" x14ac:dyDescent="0.25">
      <c r="B76" s="65"/>
      <c r="C76" s="65"/>
      <c r="D76" s="65" t="s">
        <v>166</v>
      </c>
      <c r="E76" s="65"/>
      <c r="F76" s="65" t="s">
        <v>167</v>
      </c>
      <c r="G76" s="65">
        <f t="shared" si="7"/>
        <v>131377.57</v>
      </c>
      <c r="H76" s="65">
        <f t="shared" si="7"/>
        <v>142000</v>
      </c>
      <c r="I76" s="65">
        <f t="shared" si="7"/>
        <v>142000</v>
      </c>
      <c r="J76" s="65">
        <f t="shared" si="7"/>
        <v>16880.259999999998</v>
      </c>
      <c r="K76" s="65">
        <f t="shared" si="4"/>
        <v>12.848662066135031</v>
      </c>
      <c r="L76" s="65">
        <f t="shared" si="5"/>
        <v>11.887507042253519</v>
      </c>
    </row>
    <row r="77" spans="2:12" x14ac:dyDescent="0.25">
      <c r="B77" s="66"/>
      <c r="C77" s="66"/>
      <c r="D77" s="66"/>
      <c r="E77" s="66" t="s">
        <v>168</v>
      </c>
      <c r="F77" s="66" t="s">
        <v>167</v>
      </c>
      <c r="G77" s="66">
        <v>131377.57</v>
      </c>
      <c r="H77" s="66">
        <v>142000</v>
      </c>
      <c r="I77" s="66">
        <v>142000</v>
      </c>
      <c r="J77" s="66">
        <v>16880.259999999998</v>
      </c>
      <c r="K77" s="66">
        <f t="shared" si="4"/>
        <v>12.848662066135031</v>
      </c>
      <c r="L77" s="66">
        <f t="shared" si="5"/>
        <v>11.887507042253519</v>
      </c>
    </row>
    <row r="78" spans="2:12" x14ac:dyDescent="0.25">
      <c r="B78" s="65"/>
      <c r="C78" s="66"/>
      <c r="D78" s="67"/>
      <c r="E78" s="68"/>
      <c r="F78" s="8"/>
      <c r="G78" s="65"/>
      <c r="H78" s="65"/>
      <c r="I78" s="65"/>
      <c r="J78" s="65"/>
      <c r="K78" s="70"/>
      <c r="L78" s="70"/>
    </row>
  </sheetData>
  <mergeCells count="7">
    <mergeCell ref="B22:F22"/>
    <mergeCell ref="B23:F23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5"/>
  <sheetViews>
    <sheetView zoomScaleNormal="100" workbookViewId="0">
      <selection activeCell="K16" sqref="K16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8" t="s">
        <v>16</v>
      </c>
      <c r="C2" s="108"/>
      <c r="D2" s="108"/>
      <c r="E2" s="108"/>
      <c r="F2" s="108"/>
      <c r="G2" s="108"/>
      <c r="H2" s="108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1474979.57</v>
      </c>
      <c r="D6" s="71">
        <f>D7+D9</f>
        <v>3114660</v>
      </c>
      <c r="E6" s="71">
        <f>E7+E9</f>
        <v>3114660</v>
      </c>
      <c r="F6" s="71">
        <f>F7+F9</f>
        <v>1604008.59</v>
      </c>
      <c r="G6" s="72">
        <f t="shared" ref="G6:G15" si="0">(F6*100)/C6</f>
        <v>108.74785133464594</v>
      </c>
      <c r="H6" s="72">
        <f t="shared" ref="H6:H15" si="1">(F6*100)/E6</f>
        <v>51.498673691510469</v>
      </c>
    </row>
    <row r="7" spans="1:8" x14ac:dyDescent="0.25">
      <c r="A7"/>
      <c r="B7" s="8" t="s">
        <v>169</v>
      </c>
      <c r="C7" s="71">
        <f>C8</f>
        <v>1471895.72</v>
      </c>
      <c r="D7" s="71">
        <f>D8</f>
        <v>3113060</v>
      </c>
      <c r="E7" s="71">
        <f>E8</f>
        <v>3113060</v>
      </c>
      <c r="F7" s="71">
        <f>F8</f>
        <v>1598767.6400000001</v>
      </c>
      <c r="G7" s="72">
        <f t="shared" si="0"/>
        <v>108.61962693933236</v>
      </c>
      <c r="H7" s="72">
        <f t="shared" si="1"/>
        <v>51.356788497491216</v>
      </c>
    </row>
    <row r="8" spans="1:8" x14ac:dyDescent="0.25">
      <c r="A8"/>
      <c r="B8" s="16" t="s">
        <v>170</v>
      </c>
      <c r="C8" s="73">
        <v>1471895.72</v>
      </c>
      <c r="D8" s="73">
        <v>3113060</v>
      </c>
      <c r="E8" s="73">
        <v>3113060</v>
      </c>
      <c r="F8" s="74">
        <v>1598767.6400000001</v>
      </c>
      <c r="G8" s="70">
        <f t="shared" si="0"/>
        <v>108.61962693933236</v>
      </c>
      <c r="H8" s="70">
        <f t="shared" si="1"/>
        <v>51.356788497491216</v>
      </c>
    </row>
    <row r="9" spans="1:8" x14ac:dyDescent="0.25">
      <c r="A9"/>
      <c r="B9" s="8" t="s">
        <v>171</v>
      </c>
      <c r="C9" s="71">
        <f>C10</f>
        <v>3083.85</v>
      </c>
      <c r="D9" s="71">
        <f>D10</f>
        <v>1600</v>
      </c>
      <c r="E9" s="71">
        <f>E10</f>
        <v>1600</v>
      </c>
      <c r="F9" s="71">
        <f>F10</f>
        <v>5240.95</v>
      </c>
      <c r="G9" s="72">
        <f t="shared" si="0"/>
        <v>169.948278937043</v>
      </c>
      <c r="H9" s="72">
        <f t="shared" si="1"/>
        <v>327.55937499999999</v>
      </c>
    </row>
    <row r="10" spans="1:8" x14ac:dyDescent="0.25">
      <c r="A10"/>
      <c r="B10" s="16" t="s">
        <v>172</v>
      </c>
      <c r="C10" s="73">
        <v>3083.85</v>
      </c>
      <c r="D10" s="73">
        <v>1600</v>
      </c>
      <c r="E10" s="73">
        <v>1600</v>
      </c>
      <c r="F10" s="74">
        <v>5240.95</v>
      </c>
      <c r="G10" s="70">
        <f t="shared" si="0"/>
        <v>169.948278937043</v>
      </c>
      <c r="H10" s="70">
        <f t="shared" si="1"/>
        <v>327.55937499999999</v>
      </c>
    </row>
    <row r="11" spans="1:8" x14ac:dyDescent="0.25">
      <c r="B11" s="8" t="s">
        <v>32</v>
      </c>
      <c r="C11" s="75">
        <f>C12+C14</f>
        <v>1474360.8499999999</v>
      </c>
      <c r="D11" s="75">
        <f>D12+D14</f>
        <v>3114660</v>
      </c>
      <c r="E11" s="75">
        <f>E12+E14</f>
        <v>3114660</v>
      </c>
      <c r="F11" s="75">
        <f>F12+F14</f>
        <v>1602256.7500000002</v>
      </c>
      <c r="G11" s="72">
        <f t="shared" si="0"/>
        <v>108.67466739909707</v>
      </c>
      <c r="H11" s="72">
        <f t="shared" si="1"/>
        <v>51.442428708109404</v>
      </c>
    </row>
    <row r="12" spans="1:8" x14ac:dyDescent="0.25">
      <c r="A12"/>
      <c r="B12" s="8" t="s">
        <v>169</v>
      </c>
      <c r="C12" s="75">
        <f>C13</f>
        <v>1471895.72</v>
      </c>
      <c r="D12" s="75">
        <f>D13</f>
        <v>3113060</v>
      </c>
      <c r="E12" s="75">
        <f>E13</f>
        <v>3113060</v>
      </c>
      <c r="F12" s="75">
        <f>F13</f>
        <v>1598767.6400000001</v>
      </c>
      <c r="G12" s="72">
        <f t="shared" si="0"/>
        <v>108.61962693933236</v>
      </c>
      <c r="H12" s="72">
        <f t="shared" si="1"/>
        <v>51.356788497491216</v>
      </c>
    </row>
    <row r="13" spans="1:8" x14ac:dyDescent="0.25">
      <c r="A13"/>
      <c r="B13" s="16" t="s">
        <v>170</v>
      </c>
      <c r="C13" s="73">
        <v>1471895.72</v>
      </c>
      <c r="D13" s="73">
        <v>3113060</v>
      </c>
      <c r="E13" s="76">
        <v>3113060</v>
      </c>
      <c r="F13" s="74">
        <v>1598767.6400000001</v>
      </c>
      <c r="G13" s="70">
        <f t="shared" si="0"/>
        <v>108.61962693933236</v>
      </c>
      <c r="H13" s="70">
        <f t="shared" si="1"/>
        <v>51.356788497491216</v>
      </c>
    </row>
    <row r="14" spans="1:8" x14ac:dyDescent="0.25">
      <c r="A14"/>
      <c r="B14" s="8" t="s">
        <v>171</v>
      </c>
      <c r="C14" s="75">
        <f>C15</f>
        <v>2465.13</v>
      </c>
      <c r="D14" s="75">
        <f>D15</f>
        <v>1600</v>
      </c>
      <c r="E14" s="75">
        <f>E15</f>
        <v>1600</v>
      </c>
      <c r="F14" s="75">
        <f>F15</f>
        <v>3489.11</v>
      </c>
      <c r="G14" s="72">
        <f t="shared" si="0"/>
        <v>141.53858011545029</v>
      </c>
      <c r="H14" s="72">
        <f t="shared" si="1"/>
        <v>218.06937500000001</v>
      </c>
    </row>
    <row r="15" spans="1:8" x14ac:dyDescent="0.25">
      <c r="A15"/>
      <c r="B15" s="16" t="s">
        <v>172</v>
      </c>
      <c r="C15" s="73">
        <v>2465.13</v>
      </c>
      <c r="D15" s="73">
        <v>1600</v>
      </c>
      <c r="E15" s="76">
        <v>1600</v>
      </c>
      <c r="F15" s="74">
        <v>3489.11</v>
      </c>
      <c r="G15" s="70">
        <f t="shared" si="0"/>
        <v>141.53858011545029</v>
      </c>
      <c r="H15" s="70">
        <f t="shared" si="1"/>
        <v>218.06937500000001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C8" sqref="C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8" t="s">
        <v>17</v>
      </c>
      <c r="C2" s="108"/>
      <c r="D2" s="108"/>
      <c r="E2" s="108"/>
      <c r="F2" s="108"/>
      <c r="G2" s="108"/>
      <c r="H2" s="108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1474360.85</v>
      </c>
      <c r="D6" s="75">
        <f t="shared" si="0"/>
        <v>3114660</v>
      </c>
      <c r="E6" s="75">
        <f t="shared" si="0"/>
        <v>3114660</v>
      </c>
      <c r="F6" s="75">
        <f t="shared" si="0"/>
        <v>1602256.75</v>
      </c>
      <c r="G6" s="70">
        <f>(F6*100)/C6</f>
        <v>108.67466739909703</v>
      </c>
      <c r="H6" s="70">
        <f>(F6*100)/E6</f>
        <v>51.442428708109389</v>
      </c>
    </row>
    <row r="7" spans="2:8" x14ac:dyDescent="0.25">
      <c r="B7" s="8" t="s">
        <v>173</v>
      </c>
      <c r="C7" s="75">
        <f t="shared" si="0"/>
        <v>1474360.85</v>
      </c>
      <c r="D7" s="75">
        <f t="shared" si="0"/>
        <v>3114660</v>
      </c>
      <c r="E7" s="75">
        <f t="shared" si="0"/>
        <v>3114660</v>
      </c>
      <c r="F7" s="75">
        <f t="shared" si="0"/>
        <v>1602256.75</v>
      </c>
      <c r="G7" s="70">
        <f>(F7*100)/C7</f>
        <v>108.67466739909703</v>
      </c>
      <c r="H7" s="70">
        <f>(F7*100)/E7</f>
        <v>51.442428708109389</v>
      </c>
    </row>
    <row r="8" spans="2:8" x14ac:dyDescent="0.25">
      <c r="B8" s="11" t="s">
        <v>174</v>
      </c>
      <c r="C8" s="73">
        <v>1474360.85</v>
      </c>
      <c r="D8" s="73">
        <v>3114660</v>
      </c>
      <c r="E8" s="73">
        <v>3114660</v>
      </c>
      <c r="F8" s="74">
        <v>1602256.75</v>
      </c>
      <c r="G8" s="70">
        <f>(F8*100)/C8</f>
        <v>108.67466739909703</v>
      </c>
      <c r="H8" s="70">
        <f>(F8*100)/E8</f>
        <v>51.442428708109389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8" t="s">
        <v>4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8" t="s">
        <v>25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2:12" ht="15.75" customHeight="1" x14ac:dyDescent="0.25">
      <c r="B5" s="108" t="s">
        <v>18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9" t="s">
        <v>3</v>
      </c>
      <c r="C7" s="120"/>
      <c r="D7" s="120"/>
      <c r="E7" s="120"/>
      <c r="F7" s="121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9">
        <v>1</v>
      </c>
      <c r="C8" s="120"/>
      <c r="D8" s="120"/>
      <c r="E8" s="120"/>
      <c r="F8" s="121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8" t="s">
        <v>19</v>
      </c>
      <c r="C2" s="108"/>
      <c r="D2" s="108"/>
      <c r="E2" s="108"/>
      <c r="F2" s="108"/>
      <c r="G2" s="108"/>
      <c r="H2" s="108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7936"/>
  <sheetViews>
    <sheetView zoomScaleNormal="100" workbookViewId="0">
      <selection activeCell="H81" sqref="H81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175</v>
      </c>
      <c r="C1" s="39"/>
    </row>
    <row r="2" spans="1:6" ht="15" customHeight="1" x14ac:dyDescent="0.2">
      <c r="A2" s="41" t="s">
        <v>34</v>
      </c>
      <c r="B2" s="42" t="s">
        <v>176</v>
      </c>
      <c r="C2" s="39"/>
    </row>
    <row r="3" spans="1:6" s="39" customFormat="1" ht="43.5" customHeight="1" x14ac:dyDescent="0.2">
      <c r="A3" s="43" t="s">
        <v>35</v>
      </c>
      <c r="B3" s="37" t="s">
        <v>177</v>
      </c>
    </row>
    <row r="4" spans="1:6" s="39" customFormat="1" x14ac:dyDescent="0.2">
      <c r="A4" s="43" t="s">
        <v>36</v>
      </c>
      <c r="B4" s="44" t="s">
        <v>178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  <c r="C6" s="39">
        <f>SUM(C7:C8)</f>
        <v>3114660</v>
      </c>
      <c r="D6" s="39">
        <f t="shared" ref="D6:E6" si="0">SUM(D7:D8)</f>
        <v>3114660</v>
      </c>
      <c r="E6" s="39">
        <f t="shared" si="0"/>
        <v>1602256.7500000002</v>
      </c>
    </row>
    <row r="7" spans="1:6" x14ac:dyDescent="0.2">
      <c r="A7" s="47" t="s">
        <v>179</v>
      </c>
      <c r="B7" s="46"/>
      <c r="C7" s="77">
        <f>C11</f>
        <v>3113060</v>
      </c>
      <c r="D7" s="77">
        <f>D11</f>
        <v>3113060</v>
      </c>
      <c r="E7" s="77">
        <f>E11</f>
        <v>1598767.6400000001</v>
      </c>
      <c r="F7" s="77">
        <f>(E7*100)/D7</f>
        <v>51.356788497491216</v>
      </c>
    </row>
    <row r="8" spans="1:6" x14ac:dyDescent="0.2">
      <c r="A8" s="47" t="s">
        <v>70</v>
      </c>
      <c r="B8" s="46"/>
      <c r="C8" s="77">
        <f>C69</f>
        <v>1600</v>
      </c>
      <c r="D8" s="77">
        <f>D69</f>
        <v>1600</v>
      </c>
      <c r="E8" s="77">
        <f>E69</f>
        <v>3489.11</v>
      </c>
      <c r="F8" s="77">
        <f>(E8*100)/D8</f>
        <v>218.06937500000001</v>
      </c>
    </row>
    <row r="9" spans="1:6" s="57" customFormat="1" x14ac:dyDescent="0.2"/>
    <row r="10" spans="1:6" ht="38.25" x14ac:dyDescent="0.2">
      <c r="A10" s="47" t="s">
        <v>180</v>
      </c>
      <c r="B10" s="47" t="s">
        <v>181</v>
      </c>
      <c r="C10" s="47" t="s">
        <v>43</v>
      </c>
      <c r="D10" s="47" t="s">
        <v>182</v>
      </c>
      <c r="E10" s="47" t="s">
        <v>183</v>
      </c>
      <c r="F10" s="47" t="s">
        <v>184</v>
      </c>
    </row>
    <row r="11" spans="1:6" x14ac:dyDescent="0.2">
      <c r="A11" s="48" t="s">
        <v>179</v>
      </c>
      <c r="B11" s="48" t="s">
        <v>185</v>
      </c>
      <c r="C11" s="78">
        <f>C12+C53</f>
        <v>3113060</v>
      </c>
      <c r="D11" s="78">
        <f>D12+D53</f>
        <v>3113060</v>
      </c>
      <c r="E11" s="78">
        <f>E12+E53</f>
        <v>1598767.6400000001</v>
      </c>
      <c r="F11" s="79">
        <f>(E11*100)/D11</f>
        <v>51.356788497491216</v>
      </c>
    </row>
    <row r="12" spans="1:6" x14ac:dyDescent="0.2">
      <c r="A12" s="49" t="s">
        <v>68</v>
      </c>
      <c r="B12" s="50" t="s">
        <v>69</v>
      </c>
      <c r="C12" s="80">
        <f>C13+C23+C50</f>
        <v>2881060</v>
      </c>
      <c r="D12" s="80">
        <f>D13+D23+D50</f>
        <v>2881060</v>
      </c>
      <c r="E12" s="80">
        <f>E13+E23+E50</f>
        <v>1581373.08</v>
      </c>
      <c r="F12" s="81">
        <f>(E12*100)/D12</f>
        <v>54.888585451188106</v>
      </c>
    </row>
    <row r="13" spans="1:6" x14ac:dyDescent="0.2">
      <c r="A13" s="51" t="s">
        <v>70</v>
      </c>
      <c r="B13" s="52" t="s">
        <v>71</v>
      </c>
      <c r="C13" s="82">
        <f>C14+C18+C20</f>
        <v>2178060</v>
      </c>
      <c r="D13" s="82">
        <f>D14+D18+D20</f>
        <v>2178060</v>
      </c>
      <c r="E13" s="82">
        <f>E14+E18+E20</f>
        <v>1302270</v>
      </c>
      <c r="F13" s="81">
        <f>(E13*100)/D13</f>
        <v>59.790363901820889</v>
      </c>
    </row>
    <row r="14" spans="1:6" x14ac:dyDescent="0.2">
      <c r="A14" s="53" t="s">
        <v>72</v>
      </c>
      <c r="B14" s="54" t="s">
        <v>73</v>
      </c>
      <c r="C14" s="83">
        <f>C15+C16+C17</f>
        <v>1668425</v>
      </c>
      <c r="D14" s="83">
        <f>D15+D16+D17</f>
        <v>1668425</v>
      </c>
      <c r="E14" s="83">
        <f>E15+E16+E17</f>
        <v>966309.72</v>
      </c>
      <c r="F14" s="83">
        <f>(E14*100)/D14</f>
        <v>57.917480258327465</v>
      </c>
    </row>
    <row r="15" spans="1:6" x14ac:dyDescent="0.2">
      <c r="A15" s="55" t="s">
        <v>74</v>
      </c>
      <c r="B15" s="56" t="s">
        <v>75</v>
      </c>
      <c r="C15" s="84">
        <v>1569127</v>
      </c>
      <c r="D15" s="84">
        <v>1569127</v>
      </c>
      <c r="E15" s="84">
        <v>888913.84</v>
      </c>
      <c r="F15" s="84"/>
    </row>
    <row r="16" spans="1:6" x14ac:dyDescent="0.2">
      <c r="A16" s="55" t="s">
        <v>76</v>
      </c>
      <c r="B16" s="56" t="s">
        <v>77</v>
      </c>
      <c r="C16" s="84">
        <v>99198</v>
      </c>
      <c r="D16" s="84">
        <v>99198</v>
      </c>
      <c r="E16" s="84">
        <v>77395.88</v>
      </c>
      <c r="F16" s="84"/>
    </row>
    <row r="17" spans="1:6" x14ac:dyDescent="0.2">
      <c r="A17" s="55" t="s">
        <v>78</v>
      </c>
      <c r="B17" s="56" t="s">
        <v>79</v>
      </c>
      <c r="C17" s="84">
        <v>100</v>
      </c>
      <c r="D17" s="84">
        <v>100</v>
      </c>
      <c r="E17" s="84">
        <v>0</v>
      </c>
      <c r="F17" s="84"/>
    </row>
    <row r="18" spans="1:6" x14ac:dyDescent="0.2">
      <c r="A18" s="53" t="s">
        <v>80</v>
      </c>
      <c r="B18" s="54" t="s">
        <v>81</v>
      </c>
      <c r="C18" s="83">
        <f>C19</f>
        <v>113034</v>
      </c>
      <c r="D18" s="83">
        <f>D19</f>
        <v>113034</v>
      </c>
      <c r="E18" s="83">
        <f>E19</f>
        <v>70822.960000000006</v>
      </c>
      <c r="F18" s="83">
        <f>(E18*100)/D18</f>
        <v>62.656333492577453</v>
      </c>
    </row>
    <row r="19" spans="1:6" x14ac:dyDescent="0.2">
      <c r="A19" s="55" t="s">
        <v>82</v>
      </c>
      <c r="B19" s="56" t="s">
        <v>81</v>
      </c>
      <c r="C19" s="84">
        <v>113034</v>
      </c>
      <c r="D19" s="84">
        <v>113034</v>
      </c>
      <c r="E19" s="84">
        <v>70822.960000000006</v>
      </c>
      <c r="F19" s="84"/>
    </row>
    <row r="20" spans="1:6" x14ac:dyDescent="0.2">
      <c r="A20" s="53" t="s">
        <v>83</v>
      </c>
      <c r="B20" s="54" t="s">
        <v>84</v>
      </c>
      <c r="C20" s="83">
        <f>C21+C22</f>
        <v>396601</v>
      </c>
      <c r="D20" s="83">
        <f>D21+D22</f>
        <v>396601</v>
      </c>
      <c r="E20" s="83">
        <f>E21+E22</f>
        <v>265137.32</v>
      </c>
      <c r="F20" s="83">
        <f>(E20*100)/D20</f>
        <v>66.852408339868035</v>
      </c>
    </row>
    <row r="21" spans="1:6" x14ac:dyDescent="0.2">
      <c r="A21" s="55" t="s">
        <v>85</v>
      </c>
      <c r="B21" s="56" t="s">
        <v>86</v>
      </c>
      <c r="C21" s="84">
        <v>202334.5</v>
      </c>
      <c r="D21" s="84">
        <v>202334.5</v>
      </c>
      <c r="E21" s="84">
        <v>107696.67</v>
      </c>
      <c r="F21" s="84"/>
    </row>
    <row r="22" spans="1:6" x14ac:dyDescent="0.2">
      <c r="A22" s="55" t="s">
        <v>87</v>
      </c>
      <c r="B22" s="56" t="s">
        <v>88</v>
      </c>
      <c r="C22" s="84">
        <v>194266.5</v>
      </c>
      <c r="D22" s="84">
        <v>194266.5</v>
      </c>
      <c r="E22" s="84">
        <v>157440.65</v>
      </c>
      <c r="F22" s="84"/>
    </row>
    <row r="23" spans="1:6" x14ac:dyDescent="0.2">
      <c r="A23" s="51" t="s">
        <v>89</v>
      </c>
      <c r="B23" s="52" t="s">
        <v>90</v>
      </c>
      <c r="C23" s="82">
        <f>C24+C28+C35+C44</f>
        <v>700000</v>
      </c>
      <c r="D23" s="82">
        <f>D24+D28+D35+D44</f>
        <v>700000</v>
      </c>
      <c r="E23" s="82">
        <f>E24+E28+E35+E44</f>
        <v>277940.64</v>
      </c>
      <c r="F23" s="81">
        <f>(E23*100)/D23</f>
        <v>39.705805714285717</v>
      </c>
    </row>
    <row r="24" spans="1:6" x14ac:dyDescent="0.2">
      <c r="A24" s="53" t="s">
        <v>91</v>
      </c>
      <c r="B24" s="54" t="s">
        <v>92</v>
      </c>
      <c r="C24" s="83">
        <f>C25+C26+C27</f>
        <v>101879</v>
      </c>
      <c r="D24" s="83">
        <f>D25+D26+D27</f>
        <v>101879</v>
      </c>
      <c r="E24" s="83">
        <f>E25+E26+E27</f>
        <v>52887.590000000004</v>
      </c>
      <c r="F24" s="83">
        <f>(E24*100)/D24</f>
        <v>51.912160504127442</v>
      </c>
    </row>
    <row r="25" spans="1:6" x14ac:dyDescent="0.2">
      <c r="A25" s="55" t="s">
        <v>93</v>
      </c>
      <c r="B25" s="56" t="s">
        <v>94</v>
      </c>
      <c r="C25" s="84">
        <v>1340</v>
      </c>
      <c r="D25" s="84">
        <v>1340</v>
      </c>
      <c r="E25" s="84">
        <v>815.18</v>
      </c>
      <c r="F25" s="84"/>
    </row>
    <row r="26" spans="1:6" ht="25.5" x14ac:dyDescent="0.2">
      <c r="A26" s="55" t="s">
        <v>95</v>
      </c>
      <c r="B26" s="56" t="s">
        <v>96</v>
      </c>
      <c r="C26" s="84">
        <v>100005</v>
      </c>
      <c r="D26" s="84">
        <v>100005</v>
      </c>
      <c r="E26" s="84">
        <v>51542.41</v>
      </c>
      <c r="F26" s="84"/>
    </row>
    <row r="27" spans="1:6" x14ac:dyDescent="0.2">
      <c r="A27" s="55" t="s">
        <v>97</v>
      </c>
      <c r="B27" s="56" t="s">
        <v>98</v>
      </c>
      <c r="C27" s="84">
        <v>534</v>
      </c>
      <c r="D27" s="84">
        <v>534</v>
      </c>
      <c r="E27" s="84">
        <v>530</v>
      </c>
      <c r="F27" s="84"/>
    </row>
    <row r="28" spans="1:6" x14ac:dyDescent="0.2">
      <c r="A28" s="53" t="s">
        <v>99</v>
      </c>
      <c r="B28" s="54" t="s">
        <v>100</v>
      </c>
      <c r="C28" s="83">
        <f>C29+C30+C31+C32+C33+C34</f>
        <v>534589</v>
      </c>
      <c r="D28" s="83">
        <f>D29+D30+D31+D32+D33+D34</f>
        <v>534589</v>
      </c>
      <c r="E28" s="83">
        <f>E29+E30+E31+E32+E33+E34</f>
        <v>164626.07</v>
      </c>
      <c r="F28" s="83">
        <f>(E28*100)/D28</f>
        <v>30.79488541664718</v>
      </c>
    </row>
    <row r="29" spans="1:6" x14ac:dyDescent="0.2">
      <c r="A29" s="55" t="s">
        <v>101</v>
      </c>
      <c r="B29" s="56" t="s">
        <v>102</v>
      </c>
      <c r="C29" s="84">
        <v>64146</v>
      </c>
      <c r="D29" s="84">
        <v>64146</v>
      </c>
      <c r="E29" s="84">
        <v>13830.46</v>
      </c>
      <c r="F29" s="84"/>
    </row>
    <row r="30" spans="1:6" x14ac:dyDescent="0.2">
      <c r="A30" s="55" t="s">
        <v>103</v>
      </c>
      <c r="B30" s="56" t="s">
        <v>104</v>
      </c>
      <c r="C30" s="84">
        <v>267469</v>
      </c>
      <c r="D30" s="84">
        <v>267469</v>
      </c>
      <c r="E30" s="84">
        <v>100588.57</v>
      </c>
      <c r="F30" s="84"/>
    </row>
    <row r="31" spans="1:6" x14ac:dyDescent="0.2">
      <c r="A31" s="55" t="s">
        <v>105</v>
      </c>
      <c r="B31" s="56" t="s">
        <v>106</v>
      </c>
      <c r="C31" s="84">
        <v>161054</v>
      </c>
      <c r="D31" s="84">
        <v>161054</v>
      </c>
      <c r="E31" s="84">
        <v>33139.72</v>
      </c>
      <c r="F31" s="84"/>
    </row>
    <row r="32" spans="1:6" x14ac:dyDescent="0.2">
      <c r="A32" s="55" t="s">
        <v>107</v>
      </c>
      <c r="B32" s="56" t="s">
        <v>108</v>
      </c>
      <c r="C32" s="84">
        <v>30920</v>
      </c>
      <c r="D32" s="84">
        <v>30920</v>
      </c>
      <c r="E32" s="84">
        <v>8456.5400000000009</v>
      </c>
      <c r="F32" s="84"/>
    </row>
    <row r="33" spans="1:6" x14ac:dyDescent="0.2">
      <c r="A33" s="55" t="s">
        <v>109</v>
      </c>
      <c r="B33" s="56" t="s">
        <v>110</v>
      </c>
      <c r="C33" s="84">
        <v>10000</v>
      </c>
      <c r="D33" s="84">
        <v>10000</v>
      </c>
      <c r="E33" s="84">
        <v>4385.9799999999996</v>
      </c>
      <c r="F33" s="84"/>
    </row>
    <row r="34" spans="1:6" x14ac:dyDescent="0.2">
      <c r="A34" s="55" t="s">
        <v>111</v>
      </c>
      <c r="B34" s="56" t="s">
        <v>112</v>
      </c>
      <c r="C34" s="84">
        <v>1000</v>
      </c>
      <c r="D34" s="84">
        <v>1000</v>
      </c>
      <c r="E34" s="84">
        <v>4224.8</v>
      </c>
      <c r="F34" s="84"/>
    </row>
    <row r="35" spans="1:6" x14ac:dyDescent="0.2">
      <c r="A35" s="53" t="s">
        <v>113</v>
      </c>
      <c r="B35" s="54" t="s">
        <v>114</v>
      </c>
      <c r="C35" s="83">
        <f>C36+C37+C38+C39+C40+C41+C42+C43</f>
        <v>53701</v>
      </c>
      <c r="D35" s="83">
        <f>D36+D37+D38+D39+D40+D41+D42+D43</f>
        <v>53701</v>
      </c>
      <c r="E35" s="83">
        <f>E36+E37+E38+E39+E40+E41+E42+E43</f>
        <v>52013.350000000006</v>
      </c>
      <c r="F35" s="83">
        <f>(E35*100)/D35</f>
        <v>96.857321092717086</v>
      </c>
    </row>
    <row r="36" spans="1:6" x14ac:dyDescent="0.2">
      <c r="A36" s="55" t="s">
        <v>115</v>
      </c>
      <c r="B36" s="56" t="s">
        <v>116</v>
      </c>
      <c r="C36" s="84">
        <v>9352</v>
      </c>
      <c r="D36" s="84">
        <v>9352</v>
      </c>
      <c r="E36" s="84">
        <v>4025.94</v>
      </c>
      <c r="F36" s="84"/>
    </row>
    <row r="37" spans="1:6" x14ac:dyDescent="0.2">
      <c r="A37" s="55" t="s">
        <v>117</v>
      </c>
      <c r="B37" s="56" t="s">
        <v>118</v>
      </c>
      <c r="C37" s="84">
        <v>5349</v>
      </c>
      <c r="D37" s="84">
        <v>5349</v>
      </c>
      <c r="E37" s="84">
        <v>7248.61</v>
      </c>
      <c r="F37" s="84"/>
    </row>
    <row r="38" spans="1:6" x14ac:dyDescent="0.2">
      <c r="A38" s="55" t="s">
        <v>119</v>
      </c>
      <c r="B38" s="56" t="s">
        <v>120</v>
      </c>
      <c r="C38" s="84">
        <v>1000</v>
      </c>
      <c r="D38" s="84">
        <v>1000</v>
      </c>
      <c r="E38" s="84">
        <v>746.55</v>
      </c>
      <c r="F38" s="84"/>
    </row>
    <row r="39" spans="1:6" x14ac:dyDescent="0.2">
      <c r="A39" s="55" t="s">
        <v>121</v>
      </c>
      <c r="B39" s="56" t="s">
        <v>122</v>
      </c>
      <c r="C39" s="84">
        <v>15000</v>
      </c>
      <c r="D39" s="84">
        <v>15000</v>
      </c>
      <c r="E39" s="84">
        <v>26509.79</v>
      </c>
      <c r="F39" s="84"/>
    </row>
    <row r="40" spans="1:6" x14ac:dyDescent="0.2">
      <c r="A40" s="55" t="s">
        <v>123</v>
      </c>
      <c r="B40" s="56" t="s">
        <v>124</v>
      </c>
      <c r="C40" s="84">
        <v>4000</v>
      </c>
      <c r="D40" s="84">
        <v>4000</v>
      </c>
      <c r="E40" s="84">
        <v>1405.54</v>
      </c>
      <c r="F40" s="84"/>
    </row>
    <row r="41" spans="1:6" x14ac:dyDescent="0.2">
      <c r="A41" s="55" t="s">
        <v>125</v>
      </c>
      <c r="B41" s="56" t="s">
        <v>126</v>
      </c>
      <c r="C41" s="84">
        <v>2000</v>
      </c>
      <c r="D41" s="84">
        <v>2000</v>
      </c>
      <c r="E41" s="84">
        <v>1480.25</v>
      </c>
      <c r="F41" s="84"/>
    </row>
    <row r="42" spans="1:6" x14ac:dyDescent="0.2">
      <c r="A42" s="55" t="s">
        <v>127</v>
      </c>
      <c r="B42" s="56" t="s">
        <v>128</v>
      </c>
      <c r="C42" s="84">
        <v>15000</v>
      </c>
      <c r="D42" s="84">
        <v>15000</v>
      </c>
      <c r="E42" s="84">
        <v>8397.98</v>
      </c>
      <c r="F42" s="84"/>
    </row>
    <row r="43" spans="1:6" x14ac:dyDescent="0.2">
      <c r="A43" s="55" t="s">
        <v>129</v>
      </c>
      <c r="B43" s="56" t="s">
        <v>130</v>
      </c>
      <c r="C43" s="84">
        <v>2000</v>
      </c>
      <c r="D43" s="84">
        <v>2000</v>
      </c>
      <c r="E43" s="84">
        <v>2198.69</v>
      </c>
      <c r="F43" s="84"/>
    </row>
    <row r="44" spans="1:6" x14ac:dyDescent="0.2">
      <c r="A44" s="53" t="s">
        <v>131</v>
      </c>
      <c r="B44" s="54" t="s">
        <v>132</v>
      </c>
      <c r="C44" s="83">
        <f>C45+C46+C47+C48+C49</f>
        <v>9831</v>
      </c>
      <c r="D44" s="83">
        <f>D45+D46+D47+D48+D49</f>
        <v>9831</v>
      </c>
      <c r="E44" s="83">
        <f>E45+E46+E47+E48+E49</f>
        <v>8413.630000000001</v>
      </c>
      <c r="F44" s="83">
        <f>(E44*100)/D44</f>
        <v>85.582646729732474</v>
      </c>
    </row>
    <row r="45" spans="1:6" x14ac:dyDescent="0.2">
      <c r="A45" s="55" t="s">
        <v>133</v>
      </c>
      <c r="B45" s="56" t="s">
        <v>134</v>
      </c>
      <c r="C45" s="84">
        <v>7000</v>
      </c>
      <c r="D45" s="84">
        <v>7000</v>
      </c>
      <c r="E45" s="84">
        <v>6949.75</v>
      </c>
      <c r="F45" s="84"/>
    </row>
    <row r="46" spans="1:6" x14ac:dyDescent="0.2">
      <c r="A46" s="55" t="s">
        <v>135</v>
      </c>
      <c r="B46" s="56" t="s">
        <v>136</v>
      </c>
      <c r="C46" s="84">
        <v>664</v>
      </c>
      <c r="D46" s="84">
        <v>664</v>
      </c>
      <c r="E46" s="84">
        <v>997.46</v>
      </c>
      <c r="F46" s="84"/>
    </row>
    <row r="47" spans="1:6" x14ac:dyDescent="0.2">
      <c r="A47" s="55" t="s">
        <v>137</v>
      </c>
      <c r="B47" s="56" t="s">
        <v>138</v>
      </c>
      <c r="C47" s="84">
        <v>0</v>
      </c>
      <c r="D47" s="84">
        <v>0</v>
      </c>
      <c r="E47" s="84">
        <v>200</v>
      </c>
      <c r="F47" s="84"/>
    </row>
    <row r="48" spans="1:6" x14ac:dyDescent="0.2">
      <c r="A48" s="55" t="s">
        <v>139</v>
      </c>
      <c r="B48" s="56" t="s">
        <v>140</v>
      </c>
      <c r="C48" s="84">
        <v>1000</v>
      </c>
      <c r="D48" s="84">
        <v>1000</v>
      </c>
      <c r="E48" s="84">
        <v>254.88</v>
      </c>
      <c r="F48" s="84"/>
    </row>
    <row r="49" spans="1:6" x14ac:dyDescent="0.2">
      <c r="A49" s="55" t="s">
        <v>141</v>
      </c>
      <c r="B49" s="56" t="s">
        <v>132</v>
      </c>
      <c r="C49" s="84">
        <v>1167</v>
      </c>
      <c r="D49" s="84">
        <v>1167</v>
      </c>
      <c r="E49" s="84">
        <v>11.54</v>
      </c>
      <c r="F49" s="84"/>
    </row>
    <row r="50" spans="1:6" x14ac:dyDescent="0.2">
      <c r="A50" s="51" t="s">
        <v>142</v>
      </c>
      <c r="B50" s="52" t="s">
        <v>143</v>
      </c>
      <c r="C50" s="82">
        <f t="shared" ref="C50:E51" si="1">C51</f>
        <v>3000</v>
      </c>
      <c r="D50" s="82">
        <f t="shared" si="1"/>
        <v>3000</v>
      </c>
      <c r="E50" s="82">
        <f t="shared" si="1"/>
        <v>1162.44</v>
      </c>
      <c r="F50" s="81">
        <f>(E50*100)/D50</f>
        <v>38.747999999999998</v>
      </c>
    </row>
    <row r="51" spans="1:6" x14ac:dyDescent="0.2">
      <c r="A51" s="53" t="s">
        <v>144</v>
      </c>
      <c r="B51" s="54" t="s">
        <v>145</v>
      </c>
      <c r="C51" s="83">
        <f t="shared" si="1"/>
        <v>3000</v>
      </c>
      <c r="D51" s="83">
        <f t="shared" si="1"/>
        <v>3000</v>
      </c>
      <c r="E51" s="83">
        <f t="shared" si="1"/>
        <v>1162.44</v>
      </c>
      <c r="F51" s="83">
        <f>(E51*100)/D51</f>
        <v>38.747999999999998</v>
      </c>
    </row>
    <row r="52" spans="1:6" x14ac:dyDescent="0.2">
      <c r="A52" s="55" t="s">
        <v>146</v>
      </c>
      <c r="B52" s="56" t="s">
        <v>147</v>
      </c>
      <c r="C52" s="84">
        <v>3000</v>
      </c>
      <c r="D52" s="84">
        <v>3000</v>
      </c>
      <c r="E52" s="84">
        <v>1162.44</v>
      </c>
      <c r="F52" s="84"/>
    </row>
    <row r="53" spans="1:6" x14ac:dyDescent="0.2">
      <c r="A53" s="49" t="s">
        <v>148</v>
      </c>
      <c r="B53" s="50" t="s">
        <v>149</v>
      </c>
      <c r="C53" s="80">
        <f>C54+C60</f>
        <v>232000</v>
      </c>
      <c r="D53" s="80">
        <f>D54+D60</f>
        <v>232000</v>
      </c>
      <c r="E53" s="80">
        <f>E54+E60</f>
        <v>17394.559999999998</v>
      </c>
      <c r="F53" s="81">
        <f>(E53*100)/D53</f>
        <v>7.4976551724137934</v>
      </c>
    </row>
    <row r="54" spans="1:6" x14ac:dyDescent="0.2">
      <c r="A54" s="51" t="s">
        <v>150</v>
      </c>
      <c r="B54" s="52" t="s">
        <v>151</v>
      </c>
      <c r="C54" s="82">
        <f>C55+C58</f>
        <v>90000</v>
      </c>
      <c r="D54" s="82">
        <f>D55+D58</f>
        <v>90000</v>
      </c>
      <c r="E54" s="82">
        <f>E55+E58</f>
        <v>514.29999999999995</v>
      </c>
      <c r="F54" s="81">
        <f>(E54*100)/D54</f>
        <v>0.57144444444444442</v>
      </c>
    </row>
    <row r="55" spans="1:6" x14ac:dyDescent="0.2">
      <c r="A55" s="53" t="s">
        <v>152</v>
      </c>
      <c r="B55" s="54" t="s">
        <v>153</v>
      </c>
      <c r="C55" s="83">
        <f>C56+C57</f>
        <v>40000</v>
      </c>
      <c r="D55" s="83">
        <f>D56+D57</f>
        <v>40000</v>
      </c>
      <c r="E55" s="83">
        <f>E56+E57</f>
        <v>514.29999999999995</v>
      </c>
      <c r="F55" s="83">
        <f>(E55*100)/D55</f>
        <v>1.2857499999999999</v>
      </c>
    </row>
    <row r="56" spans="1:6" x14ac:dyDescent="0.2">
      <c r="A56" s="55" t="s">
        <v>154</v>
      </c>
      <c r="B56" s="56" t="s">
        <v>155</v>
      </c>
      <c r="C56" s="84">
        <v>20000</v>
      </c>
      <c r="D56" s="84">
        <v>20000</v>
      </c>
      <c r="E56" s="84">
        <v>0</v>
      </c>
      <c r="F56" s="84"/>
    </row>
    <row r="57" spans="1:6" x14ac:dyDescent="0.2">
      <c r="A57" s="55" t="s">
        <v>158</v>
      </c>
      <c r="B57" s="56" t="s">
        <v>159</v>
      </c>
      <c r="C57" s="84">
        <v>20000</v>
      </c>
      <c r="D57" s="84">
        <v>20000</v>
      </c>
      <c r="E57" s="84">
        <v>514.29999999999995</v>
      </c>
      <c r="F57" s="84"/>
    </row>
    <row r="58" spans="1:6" x14ac:dyDescent="0.2">
      <c r="A58" s="53" t="s">
        <v>160</v>
      </c>
      <c r="B58" s="54" t="s">
        <v>161</v>
      </c>
      <c r="C58" s="83">
        <f>C59</f>
        <v>50000</v>
      </c>
      <c r="D58" s="83">
        <f>D59</f>
        <v>50000</v>
      </c>
      <c r="E58" s="83">
        <f>E59</f>
        <v>0</v>
      </c>
      <c r="F58" s="83">
        <f>(E58*100)/D58</f>
        <v>0</v>
      </c>
    </row>
    <row r="59" spans="1:6" x14ac:dyDescent="0.2">
      <c r="A59" s="55" t="s">
        <v>162</v>
      </c>
      <c r="B59" s="56" t="s">
        <v>163</v>
      </c>
      <c r="C59" s="84">
        <v>50000</v>
      </c>
      <c r="D59" s="84">
        <v>50000</v>
      </c>
      <c r="E59" s="84">
        <v>0</v>
      </c>
      <c r="F59" s="84"/>
    </row>
    <row r="60" spans="1:6" x14ac:dyDescent="0.2">
      <c r="A60" s="51" t="s">
        <v>164</v>
      </c>
      <c r="B60" s="52" t="s">
        <v>165</v>
      </c>
      <c r="C60" s="82">
        <f t="shared" ref="C60:E61" si="2">C61</f>
        <v>142000</v>
      </c>
      <c r="D60" s="82">
        <f t="shared" si="2"/>
        <v>142000</v>
      </c>
      <c r="E60" s="82">
        <f t="shared" si="2"/>
        <v>16880.259999999998</v>
      </c>
      <c r="F60" s="81">
        <f>(E60*100)/D60</f>
        <v>11.887507042253521</v>
      </c>
    </row>
    <row r="61" spans="1:6" ht="25.5" x14ac:dyDescent="0.2">
      <c r="A61" s="53" t="s">
        <v>166</v>
      </c>
      <c r="B61" s="54" t="s">
        <v>167</v>
      </c>
      <c r="C61" s="83">
        <f t="shared" si="2"/>
        <v>142000</v>
      </c>
      <c r="D61" s="83">
        <f t="shared" si="2"/>
        <v>142000</v>
      </c>
      <c r="E61" s="83">
        <f t="shared" si="2"/>
        <v>16880.259999999998</v>
      </c>
      <c r="F61" s="83">
        <f>(E61*100)/D61</f>
        <v>11.887507042253521</v>
      </c>
    </row>
    <row r="62" spans="1:6" x14ac:dyDescent="0.2">
      <c r="A62" s="55" t="s">
        <v>168</v>
      </c>
      <c r="B62" s="56" t="s">
        <v>167</v>
      </c>
      <c r="C62" s="84">
        <v>142000</v>
      </c>
      <c r="D62" s="84">
        <v>142000</v>
      </c>
      <c r="E62" s="84">
        <v>16880.259999999998</v>
      </c>
      <c r="F62" s="84"/>
    </row>
    <row r="63" spans="1:6" x14ac:dyDescent="0.2">
      <c r="A63" s="49" t="s">
        <v>50</v>
      </c>
      <c r="B63" s="50" t="s">
        <v>51</v>
      </c>
      <c r="C63" s="80">
        <f t="shared" ref="C63:E64" si="3">C64</f>
        <v>3113060</v>
      </c>
      <c r="D63" s="80">
        <f t="shared" si="3"/>
        <v>3113060</v>
      </c>
      <c r="E63" s="80">
        <f t="shared" si="3"/>
        <v>1598767.6400000001</v>
      </c>
      <c r="F63" s="81">
        <f>(E63*100)/D63</f>
        <v>51.356788497491216</v>
      </c>
    </row>
    <row r="64" spans="1:6" x14ac:dyDescent="0.2">
      <c r="A64" s="51" t="s">
        <v>60</v>
      </c>
      <c r="B64" s="52" t="s">
        <v>61</v>
      </c>
      <c r="C64" s="82">
        <f t="shared" si="3"/>
        <v>3113060</v>
      </c>
      <c r="D64" s="82">
        <f t="shared" si="3"/>
        <v>3113060</v>
      </c>
      <c r="E64" s="82">
        <f t="shared" si="3"/>
        <v>1598767.6400000001</v>
      </c>
      <c r="F64" s="81">
        <f>(E64*100)/D64</f>
        <v>51.356788497491216</v>
      </c>
    </row>
    <row r="65" spans="1:6" ht="25.5" x14ac:dyDescent="0.2">
      <c r="A65" s="53" t="s">
        <v>62</v>
      </c>
      <c r="B65" s="54" t="s">
        <v>63</v>
      </c>
      <c r="C65" s="83">
        <f>C66+C67</f>
        <v>3113060</v>
      </c>
      <c r="D65" s="83">
        <f>D66+D67</f>
        <v>3113060</v>
      </c>
      <c r="E65" s="83">
        <f>E66+E67</f>
        <v>1598767.6400000001</v>
      </c>
      <c r="F65" s="83">
        <f>(E65*100)/D65</f>
        <v>51.356788497491216</v>
      </c>
    </row>
    <row r="66" spans="1:6" x14ac:dyDescent="0.2">
      <c r="A66" s="55" t="s">
        <v>64</v>
      </c>
      <c r="B66" s="56" t="s">
        <v>65</v>
      </c>
      <c r="C66" s="84">
        <v>2881060</v>
      </c>
      <c r="D66" s="84">
        <v>2881060</v>
      </c>
      <c r="E66" s="84">
        <v>1581373.08</v>
      </c>
      <c r="F66" s="84"/>
    </row>
    <row r="67" spans="1:6" ht="25.5" x14ac:dyDescent="0.2">
      <c r="A67" s="55" t="s">
        <v>66</v>
      </c>
      <c r="B67" s="56" t="s">
        <v>67</v>
      </c>
      <c r="C67" s="84">
        <v>232000</v>
      </c>
      <c r="D67" s="84">
        <v>232000</v>
      </c>
      <c r="E67" s="84">
        <v>17394.559999999998</v>
      </c>
      <c r="F67" s="84"/>
    </row>
    <row r="68" spans="1:6" ht="38.25" x14ac:dyDescent="0.2">
      <c r="A68" s="47" t="s">
        <v>186</v>
      </c>
      <c r="B68" s="47" t="s">
        <v>187</v>
      </c>
      <c r="C68" s="47" t="s">
        <v>43</v>
      </c>
      <c r="D68" s="47" t="s">
        <v>182</v>
      </c>
      <c r="E68" s="47" t="s">
        <v>183</v>
      </c>
      <c r="F68" s="47" t="s">
        <v>184</v>
      </c>
    </row>
    <row r="69" spans="1:6" x14ac:dyDescent="0.2">
      <c r="A69" s="48" t="s">
        <v>70</v>
      </c>
      <c r="B69" s="48" t="s">
        <v>188</v>
      </c>
      <c r="C69" s="78">
        <f t="shared" ref="C69:E71" si="4">C70</f>
        <v>1600</v>
      </c>
      <c r="D69" s="78">
        <f t="shared" si="4"/>
        <v>1600</v>
      </c>
      <c r="E69" s="78">
        <f t="shared" si="4"/>
        <v>3489.11</v>
      </c>
      <c r="F69" s="79">
        <f>(E69*100)/D69</f>
        <v>218.06937500000001</v>
      </c>
    </row>
    <row r="70" spans="1:6" x14ac:dyDescent="0.2">
      <c r="A70" s="49" t="s">
        <v>68</v>
      </c>
      <c r="B70" s="50" t="s">
        <v>69</v>
      </c>
      <c r="C70" s="80">
        <f t="shared" si="4"/>
        <v>1600</v>
      </c>
      <c r="D70" s="80">
        <f t="shared" si="4"/>
        <v>1600</v>
      </c>
      <c r="E70" s="80">
        <f t="shared" si="4"/>
        <v>3489.11</v>
      </c>
      <c r="F70" s="81">
        <f>(E70*100)/D70</f>
        <v>218.06937500000001</v>
      </c>
    </row>
    <row r="71" spans="1:6" x14ac:dyDescent="0.2">
      <c r="A71" s="51" t="s">
        <v>89</v>
      </c>
      <c r="B71" s="52" t="s">
        <v>90</v>
      </c>
      <c r="C71" s="82">
        <f t="shared" si="4"/>
        <v>1600</v>
      </c>
      <c r="D71" s="82">
        <f t="shared" si="4"/>
        <v>1600</v>
      </c>
      <c r="E71" s="82">
        <f t="shared" si="4"/>
        <v>3489.11</v>
      </c>
      <c r="F71" s="81">
        <f>(E71*100)/D71</f>
        <v>218.06937500000001</v>
      </c>
    </row>
    <row r="72" spans="1:6" x14ac:dyDescent="0.2">
      <c r="A72" s="53" t="s">
        <v>99</v>
      </c>
      <c r="B72" s="54" t="s">
        <v>100</v>
      </c>
      <c r="C72" s="83">
        <f>C73+C74+C75</f>
        <v>1600</v>
      </c>
      <c r="D72" s="83">
        <f>D73+D74+D75</f>
        <v>1600</v>
      </c>
      <c r="E72" s="83">
        <f>E73+E74+E75</f>
        <v>3489.11</v>
      </c>
      <c r="F72" s="83">
        <f>(E72*100)/D72</f>
        <v>218.06937500000001</v>
      </c>
    </row>
    <row r="73" spans="1:6" x14ac:dyDescent="0.2">
      <c r="A73" s="55" t="s">
        <v>101</v>
      </c>
      <c r="B73" s="56" t="s">
        <v>102</v>
      </c>
      <c r="C73" s="84">
        <v>0</v>
      </c>
      <c r="D73" s="84">
        <v>0</v>
      </c>
      <c r="E73" s="84">
        <v>2367.63</v>
      </c>
      <c r="F73" s="84"/>
    </row>
    <row r="74" spans="1:6" x14ac:dyDescent="0.2">
      <c r="A74" s="55" t="s">
        <v>109</v>
      </c>
      <c r="B74" s="56" t="s">
        <v>110</v>
      </c>
      <c r="C74" s="84">
        <v>1600</v>
      </c>
      <c r="D74" s="84">
        <v>1600</v>
      </c>
      <c r="E74" s="84">
        <v>1028.98</v>
      </c>
      <c r="F74" s="84"/>
    </row>
    <row r="75" spans="1:6" x14ac:dyDescent="0.2">
      <c r="A75" s="55" t="s">
        <v>111</v>
      </c>
      <c r="B75" s="56" t="s">
        <v>112</v>
      </c>
      <c r="C75" s="84">
        <v>0</v>
      </c>
      <c r="D75" s="84">
        <v>0</v>
      </c>
      <c r="E75" s="84">
        <v>92.5</v>
      </c>
      <c r="F75" s="84"/>
    </row>
    <row r="76" spans="1:6" x14ac:dyDescent="0.2">
      <c r="A76" s="49" t="s">
        <v>50</v>
      </c>
      <c r="B76" s="50" t="s">
        <v>51</v>
      </c>
      <c r="C76" s="80">
        <f t="shared" ref="C76:E77" si="5">C77</f>
        <v>1600</v>
      </c>
      <c r="D76" s="80">
        <f t="shared" si="5"/>
        <v>1600</v>
      </c>
      <c r="E76" s="80">
        <f t="shared" si="5"/>
        <v>5240.95</v>
      </c>
      <c r="F76" s="81">
        <f>(E76*100)/D76</f>
        <v>327.55937499999999</v>
      </c>
    </row>
    <row r="77" spans="1:6" x14ac:dyDescent="0.2">
      <c r="A77" s="51" t="s">
        <v>52</v>
      </c>
      <c r="B77" s="52" t="s">
        <v>53</v>
      </c>
      <c r="C77" s="82">
        <f t="shared" si="5"/>
        <v>1600</v>
      </c>
      <c r="D77" s="82">
        <f t="shared" si="5"/>
        <v>1600</v>
      </c>
      <c r="E77" s="82">
        <f t="shared" si="5"/>
        <v>5240.95</v>
      </c>
      <c r="F77" s="81">
        <f>(E77*100)/D77</f>
        <v>327.55937499999999</v>
      </c>
    </row>
    <row r="78" spans="1:6" x14ac:dyDescent="0.2">
      <c r="A78" s="53" t="s">
        <v>54</v>
      </c>
      <c r="B78" s="54" t="s">
        <v>55</v>
      </c>
      <c r="C78" s="83">
        <f>C79+C80</f>
        <v>1600</v>
      </c>
      <c r="D78" s="83">
        <f>D79+D80</f>
        <v>1600</v>
      </c>
      <c r="E78" s="83">
        <f>E79+E80</f>
        <v>5240.95</v>
      </c>
      <c r="F78" s="83">
        <f>(E78*100)/D78</f>
        <v>327.55937499999999</v>
      </c>
    </row>
    <row r="79" spans="1:6" x14ac:dyDescent="0.2">
      <c r="A79" s="55" t="s">
        <v>56</v>
      </c>
      <c r="B79" s="56" t="s">
        <v>57</v>
      </c>
      <c r="C79" s="84">
        <v>1600</v>
      </c>
      <c r="D79" s="84">
        <v>1600</v>
      </c>
      <c r="E79" s="84">
        <v>4700.95</v>
      </c>
      <c r="F79" s="84"/>
    </row>
    <row r="80" spans="1:6" x14ac:dyDescent="0.2">
      <c r="A80" s="55" t="s">
        <v>58</v>
      </c>
      <c r="B80" s="56" t="s">
        <v>59</v>
      </c>
      <c r="C80" s="84">
        <v>0</v>
      </c>
      <c r="D80" s="84">
        <v>0</v>
      </c>
      <c r="E80" s="84">
        <v>540</v>
      </c>
      <c r="F80" s="84"/>
    </row>
    <row r="81" spans="3:5" s="57" customFormat="1" x14ac:dyDescent="0.2"/>
    <row r="82" spans="3:5" s="57" customFormat="1" x14ac:dyDescent="0.2">
      <c r="C82" s="96">
        <f>C63+C76</f>
        <v>3114660</v>
      </c>
      <c r="D82" s="96">
        <f t="shared" ref="D82:E82" si="6">D63+D76</f>
        <v>3114660</v>
      </c>
      <c r="E82" s="96">
        <f t="shared" si="6"/>
        <v>1604008.59</v>
      </c>
    </row>
    <row r="83" spans="3:5" s="57" customFormat="1" x14ac:dyDescent="0.2"/>
    <row r="84" spans="3:5" s="57" customFormat="1" x14ac:dyDescent="0.2"/>
    <row r="85" spans="3:5" s="57" customFormat="1" x14ac:dyDescent="0.2"/>
    <row r="86" spans="3:5" s="57" customFormat="1" x14ac:dyDescent="0.2"/>
    <row r="87" spans="3:5" s="57" customFormat="1" x14ac:dyDescent="0.2"/>
    <row r="88" spans="3:5" s="57" customFormat="1" x14ac:dyDescent="0.2"/>
    <row r="89" spans="3:5" s="57" customFormat="1" x14ac:dyDescent="0.2"/>
    <row r="90" spans="3:5" s="57" customFormat="1" x14ac:dyDescent="0.2"/>
    <row r="91" spans="3:5" s="57" customFormat="1" x14ac:dyDescent="0.2"/>
    <row r="92" spans="3:5" s="57" customFormat="1" x14ac:dyDescent="0.2"/>
    <row r="93" spans="3:5" s="57" customFormat="1" x14ac:dyDescent="0.2"/>
    <row r="94" spans="3:5" s="57" customFormat="1" x14ac:dyDescent="0.2"/>
    <row r="95" spans="3:5" s="57" customFormat="1" x14ac:dyDescent="0.2"/>
    <row r="96" spans="3:5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s="57" customFormat="1" x14ac:dyDescent="0.2"/>
    <row r="1220" spans="1:3" s="57" customFormat="1" x14ac:dyDescent="0.2"/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80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Petra Šegović</cp:lastModifiedBy>
  <cp:lastPrinted>2024-08-14T10:20:02Z</cp:lastPrinted>
  <dcterms:created xsi:type="dcterms:W3CDTF">2022-08-12T12:51:27Z</dcterms:created>
  <dcterms:modified xsi:type="dcterms:W3CDTF">2024-08-14T11:35:06Z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